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iv\Documents\System design\"/>
    </mc:Choice>
  </mc:AlternateContent>
  <bookViews>
    <workbookView xWindow="0" yWindow="0" windowWidth="16605" windowHeight="5010"/>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3" i="1" l="1"/>
  <c r="K62" i="1"/>
  <c r="O62" i="1" s="1"/>
  <c r="G62" i="1"/>
  <c r="N61" i="1"/>
  <c r="O61" i="1" s="1"/>
  <c r="M61" i="1"/>
  <c r="K61" i="1"/>
  <c r="G61" i="1"/>
  <c r="N60" i="1"/>
  <c r="O60" i="1" s="1"/>
  <c r="M60" i="1"/>
  <c r="K60" i="1"/>
  <c r="G60" i="1"/>
  <c r="N59" i="1"/>
  <c r="O59" i="1" s="1"/>
  <c r="M59" i="1"/>
  <c r="K59" i="1"/>
  <c r="G59" i="1"/>
  <c r="N58" i="1"/>
  <c r="O58" i="1" s="1"/>
  <c r="M58" i="1"/>
  <c r="K58" i="1"/>
  <c r="G58" i="1"/>
  <c r="N57" i="1"/>
  <c r="O57" i="1" s="1"/>
  <c r="M57" i="1"/>
  <c r="K57" i="1"/>
  <c r="G57" i="1"/>
  <c r="N56" i="1"/>
  <c r="O56" i="1" s="1"/>
  <c r="M56" i="1"/>
  <c r="K56" i="1"/>
  <c r="G56" i="1"/>
  <c r="N55" i="1"/>
  <c r="O55" i="1" s="1"/>
  <c r="M55" i="1"/>
  <c r="K55" i="1"/>
  <c r="G55" i="1"/>
  <c r="K54" i="1"/>
  <c r="M54" i="1" s="1"/>
  <c r="G54" i="1"/>
  <c r="K53" i="1"/>
  <c r="M53" i="1" s="1"/>
  <c r="G53" i="1"/>
  <c r="N51" i="1"/>
  <c r="O51" i="1" s="1"/>
  <c r="M51" i="1"/>
  <c r="K51" i="1"/>
  <c r="G51" i="1"/>
  <c r="N50" i="1"/>
  <c r="O50" i="1" s="1"/>
  <c r="M50" i="1"/>
  <c r="K50" i="1"/>
  <c r="G50" i="1"/>
  <c r="N49" i="1"/>
  <c r="O49" i="1" s="1"/>
  <c r="M49" i="1"/>
  <c r="K49" i="1"/>
  <c r="G49" i="1"/>
  <c r="N48" i="1"/>
  <c r="O48" i="1" s="1"/>
  <c r="M48" i="1"/>
  <c r="K48" i="1"/>
  <c r="G48" i="1"/>
  <c r="N47" i="1"/>
  <c r="O47" i="1" s="1"/>
  <c r="M47" i="1"/>
  <c r="K47" i="1"/>
  <c r="G47" i="1"/>
  <c r="N46" i="1"/>
  <c r="O46" i="1" s="1"/>
  <c r="M46" i="1"/>
  <c r="K46" i="1"/>
  <c r="N45" i="1"/>
  <c r="O45" i="1" s="1"/>
  <c r="M45" i="1"/>
  <c r="K45" i="1"/>
  <c r="G45" i="1"/>
  <c r="N44" i="1"/>
  <c r="O44" i="1" s="1"/>
  <c r="M44" i="1"/>
  <c r="K44" i="1"/>
  <c r="G44" i="1"/>
  <c r="N43" i="1"/>
  <c r="O43" i="1" s="1"/>
  <c r="M43" i="1"/>
  <c r="K43" i="1"/>
  <c r="G43" i="1"/>
  <c r="N42" i="1"/>
  <c r="O42" i="1" s="1"/>
  <c r="M42" i="1"/>
  <c r="K42" i="1"/>
  <c r="G42" i="1"/>
  <c r="N41" i="1"/>
  <c r="O41" i="1" s="1"/>
  <c r="M41" i="1"/>
  <c r="K41" i="1"/>
  <c r="G41" i="1"/>
  <c r="N40" i="1"/>
  <c r="O40" i="1" s="1"/>
  <c r="M40" i="1"/>
  <c r="K40" i="1"/>
  <c r="G40" i="1"/>
  <c r="N39" i="1"/>
  <c r="O39" i="1" s="1"/>
  <c r="M39" i="1"/>
  <c r="K39" i="1"/>
  <c r="G39" i="1"/>
  <c r="N37" i="1"/>
  <c r="O37" i="1" s="1"/>
  <c r="M37" i="1"/>
  <c r="K37" i="1"/>
  <c r="K36" i="1"/>
  <c r="M36" i="1" s="1"/>
  <c r="G36" i="1"/>
  <c r="N35" i="1"/>
  <c r="O35" i="1" s="1"/>
  <c r="M35" i="1"/>
  <c r="K35" i="1"/>
  <c r="G35" i="1"/>
  <c r="N34" i="1"/>
  <c r="O34" i="1" s="1"/>
  <c r="M34" i="1"/>
  <c r="K34" i="1"/>
  <c r="G34" i="1"/>
  <c r="N33" i="1"/>
  <c r="O33" i="1" s="1"/>
  <c r="M33" i="1"/>
  <c r="K33" i="1"/>
  <c r="G33" i="1"/>
  <c r="N32" i="1"/>
  <c r="O32" i="1" s="1"/>
  <c r="M32" i="1"/>
  <c r="K32" i="1"/>
  <c r="G32" i="1"/>
  <c r="N31" i="1"/>
  <c r="O31" i="1" s="1"/>
  <c r="M31" i="1"/>
  <c r="K31" i="1"/>
  <c r="G31" i="1"/>
  <c r="N30" i="1"/>
  <c r="O30" i="1" s="1"/>
  <c r="M30" i="1"/>
  <c r="K30" i="1"/>
  <c r="G30" i="1"/>
  <c r="N28" i="1"/>
  <c r="O28" i="1" s="1"/>
  <c r="M28" i="1"/>
  <c r="K28" i="1"/>
  <c r="N27" i="1"/>
  <c r="O27" i="1" s="1"/>
  <c r="M27" i="1"/>
  <c r="K27" i="1"/>
  <c r="G27" i="1"/>
  <c r="N26" i="1"/>
  <c r="O26" i="1" s="1"/>
  <c r="M26" i="1"/>
  <c r="K26" i="1"/>
  <c r="G26" i="1"/>
  <c r="N25" i="1"/>
  <c r="O25" i="1" s="1"/>
  <c r="M25" i="1"/>
  <c r="K25" i="1"/>
  <c r="G25" i="1"/>
  <c r="N24" i="1"/>
  <c r="O24" i="1" s="1"/>
  <c r="M24" i="1"/>
  <c r="K24" i="1"/>
  <c r="G24" i="1"/>
  <c r="N23" i="1"/>
  <c r="O23" i="1" s="1"/>
  <c r="M23" i="1"/>
  <c r="K23" i="1"/>
  <c r="G23" i="1"/>
  <c r="N22" i="1"/>
  <c r="O22" i="1" s="1"/>
  <c r="M22" i="1"/>
  <c r="K22" i="1"/>
  <c r="G22" i="1"/>
  <c r="N21" i="1"/>
  <c r="O21" i="1" s="1"/>
  <c r="M21" i="1"/>
  <c r="K21" i="1"/>
  <c r="G21" i="1"/>
  <c r="N20" i="1"/>
  <c r="O20" i="1" s="1"/>
  <c r="M20" i="1"/>
  <c r="K20" i="1"/>
  <c r="G20" i="1"/>
  <c r="K19" i="1"/>
  <c r="M19" i="1" s="1"/>
  <c r="K18" i="1"/>
  <c r="O18" i="1" s="1"/>
  <c r="O36" i="1" l="1"/>
  <c r="O54" i="1"/>
  <c r="O53" i="1"/>
  <c r="O19" i="1"/>
  <c r="M62" i="1"/>
  <c r="K63" i="1"/>
  <c r="M18" i="1"/>
  <c r="O63" i="1" l="1"/>
  <c r="O73" i="1" s="1"/>
  <c r="O74" i="1" s="1"/>
  <c r="M63" i="1"/>
  <c r="O72" i="1" s="1"/>
  <c r="O71" i="1" l="1"/>
</calcChain>
</file>

<file path=xl/comments1.xml><?xml version="1.0" encoding="utf-8"?>
<comments xmlns="http://schemas.openxmlformats.org/spreadsheetml/2006/main">
  <authors>
    <author>Div</author>
  </authors>
  <commentList>
    <comment ref="B15" authorId="0" shapeId="0">
      <text>
        <r>
          <rPr>
            <sz val="9"/>
            <color indexed="81"/>
            <rFont val="Tahoma"/>
            <family val="2"/>
          </rPr>
          <t xml:space="preserve">These are typical power requirement values. Actual figures can vary widely depending on model.
</t>
        </r>
      </text>
    </comment>
    <comment ref="C15" authorId="0" shapeId="0">
      <text>
        <r>
          <rPr>
            <sz val="9"/>
            <color indexed="81"/>
            <rFont val="Tahoma"/>
            <family val="2"/>
          </rPr>
          <t xml:space="preserve">Appliances marked with "yes" has a high start up current draw.
</t>
        </r>
      </text>
    </comment>
    <comment ref="E15" authorId="0" shapeId="0">
      <text>
        <r>
          <rPr>
            <sz val="9"/>
            <color indexed="81"/>
            <rFont val="Tahoma"/>
            <family val="2"/>
          </rPr>
          <t xml:space="preserve">Enter number of devices to be used.
</t>
        </r>
      </text>
    </comment>
    <comment ref="F15" authorId="0" shapeId="0">
      <text>
        <r>
          <rPr>
            <sz val="9"/>
            <color indexed="81"/>
            <rFont val="Tahoma"/>
            <family val="2"/>
          </rPr>
          <t xml:space="preserve">
Enter the real Watt rating of each appliance.
If real Watt ratings are not available, enter the typical value.</t>
        </r>
      </text>
    </comment>
    <comment ref="G15" authorId="0" shapeId="0">
      <text>
        <r>
          <rPr>
            <sz val="9"/>
            <color indexed="81"/>
            <rFont val="Tahoma"/>
            <family val="2"/>
          </rPr>
          <t xml:space="preserve">
Start up loads are automatically calculated based on Real Watt ratings entered. The calculation is based on average values which varies with the type of appliance. Real start up loads can vary widely with specific models and this calculation mere serves as an average indication.
It is advisable to measure start up loads when in doubt, especially with smaller budget conscious applications.
</t>
        </r>
      </text>
    </comment>
    <comment ref="H15" authorId="0" shapeId="0">
      <text>
        <r>
          <rPr>
            <sz val="9"/>
            <color indexed="81"/>
            <rFont val="Tahoma"/>
            <family val="2"/>
          </rPr>
          <t xml:space="preserve">Enter the Start up loads  of all devices that must be powered at the same time. 
</t>
        </r>
      </text>
    </comment>
    <comment ref="I15" authorId="0" shapeId="0">
      <text>
        <r>
          <rPr>
            <sz val="9"/>
            <color indexed="81"/>
            <rFont val="Tahoma"/>
            <family val="2"/>
          </rPr>
          <t xml:space="preserve">Enter the amount of hours the device will be used in a day.
</t>
        </r>
      </text>
    </comment>
    <comment ref="J15" authorId="0" shapeId="0">
      <text>
        <r>
          <rPr>
            <sz val="9"/>
            <color indexed="81"/>
            <rFont val="Tahoma"/>
            <family val="2"/>
          </rPr>
          <t xml:space="preserve">Enter the number of days the device will be used per week.
</t>
        </r>
      </text>
    </comment>
    <comment ref="L15" authorId="0" shapeId="0">
      <text>
        <r>
          <rPr>
            <sz val="9"/>
            <color indexed="81"/>
            <rFont val="Tahoma"/>
            <family val="2"/>
          </rPr>
          <t xml:space="preserve">
Time of use can affect battery bank sizing.
If NO values are entered under the "During Sunhours" column, calculations will asume all listed oads are imposed on the battery bank.
The only exception being:
 - Fridges and Freezers
 - DSTV decoders
 - Alarm Systems
These devices typically run constantly and their values are automatically incorporated in Time of use calculations.</t>
        </r>
      </text>
    </comment>
    <comment ref="B18" authorId="0" shapeId="0">
      <text>
        <r>
          <rPr>
            <sz val="9"/>
            <color indexed="81"/>
            <rFont val="Tahoma"/>
            <family val="2"/>
          </rPr>
          <t xml:space="preserve">
Enter kWh/year rating as specified on the Energy efficiency label.
</t>
        </r>
      </text>
    </comment>
    <comment ref="G18" authorId="0" shapeId="0">
      <text>
        <r>
          <rPr>
            <sz val="9"/>
            <color indexed="81"/>
            <rFont val="Tahoma"/>
            <family val="2"/>
          </rPr>
          <t xml:space="preserve">
Most fridges require around 1000 Watts to start up.
Enter your own figure in the Simultaneous Load column, if it is available.
</t>
        </r>
      </text>
    </comment>
    <comment ref="K18" authorId="0" shapeId="0">
      <text>
        <r>
          <rPr>
            <sz val="9"/>
            <color indexed="81"/>
            <rFont val="Tahoma"/>
            <family val="2"/>
          </rPr>
          <t xml:space="preserve">
Fridge and freezer daily consumption is automatically calculated. A 25% derating factor is incorporated.
Actual consumption can vary widely and will depend on ambient temperature and usage patterns. </t>
        </r>
      </text>
    </comment>
    <comment ref="B19" authorId="0" shapeId="0">
      <text>
        <r>
          <rPr>
            <sz val="9"/>
            <color indexed="81"/>
            <rFont val="Tahoma"/>
            <family val="2"/>
          </rPr>
          <t xml:space="preserve">
Enter kWh/year rating as specified on the Energy efficiency label.</t>
        </r>
      </text>
    </comment>
    <comment ref="K19" authorId="0" shapeId="0">
      <text>
        <r>
          <rPr>
            <sz val="9"/>
            <color indexed="81"/>
            <rFont val="Tahoma"/>
            <family val="2"/>
          </rPr>
          <t xml:space="preserve">
Fridge and freezer daily consumption is automatically calculated. A 25% derating factor is incorporated.
Actual consumption can vary widely and will depend on ambient temperature and usage patterns. </t>
        </r>
      </text>
    </comment>
    <comment ref="A22" authorId="0" shapeId="0">
      <text>
        <r>
          <rPr>
            <sz val="9"/>
            <color indexed="81"/>
            <rFont val="Tahoma"/>
            <family val="2"/>
          </rPr>
          <t xml:space="preserve">
A small 7 kg top loader unit is assumed.
Front loader washing machines with heating elements can consume up to 2 300 Watts.
</t>
        </r>
      </text>
    </comment>
    <comment ref="A36" authorId="0" shapeId="0">
      <text>
        <r>
          <rPr>
            <sz val="9"/>
            <color indexed="81"/>
            <rFont val="Tahoma"/>
            <family val="2"/>
          </rPr>
          <t xml:space="preserve">
As a rule, DSTV decoders are constantly in operation. Calculations assume 24 hour operation.</t>
        </r>
      </text>
    </comment>
    <comment ref="B62" authorId="0" shapeId="0">
      <text>
        <r>
          <rPr>
            <sz val="9"/>
            <color indexed="81"/>
            <rFont val="Tahoma"/>
            <family val="2"/>
          </rPr>
          <t xml:space="preserve">Since all inverters require power to operate, it is important to allow for this. Required standby power can be as much as 100 Watts which will make a huge difference to Wh required in a 24 hour period.
</t>
        </r>
      </text>
    </comment>
    <comment ref="H63" authorId="0" shapeId="0">
      <text>
        <r>
          <rPr>
            <sz val="9"/>
            <color indexed="81"/>
            <rFont val="Tahoma"/>
            <family val="2"/>
          </rPr>
          <t xml:space="preserve">Minimum inverter size required.
</t>
        </r>
      </text>
    </comment>
    <comment ref="K63" authorId="0" shapeId="0">
      <text>
        <r>
          <rPr>
            <sz val="9"/>
            <color indexed="81"/>
            <rFont val="Tahoma"/>
            <family val="2"/>
          </rPr>
          <t xml:space="preserve">Total amount of energy in Wh required per 24 hour day.
</t>
        </r>
      </text>
    </comment>
  </commentList>
</comments>
</file>

<file path=xl/sharedStrings.xml><?xml version="1.0" encoding="utf-8"?>
<sst xmlns="http://schemas.openxmlformats.org/spreadsheetml/2006/main" count="143" uniqueCount="112">
  <si>
    <t>APPLIANCES</t>
  </si>
  <si>
    <t xml:space="preserve">TYPICAL </t>
  </si>
  <si>
    <t xml:space="preserve">HIGH START </t>
  </si>
  <si>
    <t>Qty</t>
  </si>
  <si>
    <t>Start up</t>
  </si>
  <si>
    <t>CURRENT</t>
  </si>
  <si>
    <t>During Sunhours</t>
  </si>
  <si>
    <t>Out of Sunhours</t>
  </si>
  <si>
    <t>Kitchen</t>
  </si>
  <si>
    <t>Hrs</t>
  </si>
  <si>
    <t>Wh</t>
  </si>
  <si>
    <t>Fridge</t>
  </si>
  <si>
    <t>yes</t>
  </si>
  <si>
    <t>Freezer</t>
  </si>
  <si>
    <t>Microwave</t>
  </si>
  <si>
    <t>Toaster</t>
  </si>
  <si>
    <t>Washing machine(cold)</t>
  </si>
  <si>
    <t>Dishwasher</t>
  </si>
  <si>
    <t>Tumbledryer</t>
  </si>
  <si>
    <t>Kettle</t>
  </si>
  <si>
    <t>Iron</t>
  </si>
  <si>
    <t>Vacuum cleaner</t>
  </si>
  <si>
    <t>Lounge</t>
  </si>
  <si>
    <t>TV 32" LCD Flat screen</t>
  </si>
  <si>
    <t>TV 42" LCD Flat screen</t>
  </si>
  <si>
    <t>TV 46" LCD Flat screen</t>
  </si>
  <si>
    <t>DVD Player</t>
  </si>
  <si>
    <t>Radio</t>
  </si>
  <si>
    <t>Hi Fi Equipment</t>
  </si>
  <si>
    <t>DSTV Decoder</t>
  </si>
  <si>
    <t>Study/Office</t>
  </si>
  <si>
    <t>W rating</t>
  </si>
  <si>
    <t>Simul Loads</t>
  </si>
  <si>
    <t>H/day</t>
  </si>
  <si>
    <t>Days/wk</t>
  </si>
  <si>
    <t>Wh/day</t>
  </si>
  <si>
    <t>Personal computer</t>
  </si>
  <si>
    <t>Printer - desktop</t>
  </si>
  <si>
    <t>Printer - Laser</t>
  </si>
  <si>
    <t>Modem</t>
  </si>
  <si>
    <t>Cellphone charger</t>
  </si>
  <si>
    <t>Lap top</t>
  </si>
  <si>
    <t>Lights- count all rooms</t>
  </si>
  <si>
    <t>Bulbs LED</t>
  </si>
  <si>
    <t>Down lights LED</t>
  </si>
  <si>
    <t>Tubes LED</t>
  </si>
  <si>
    <t>Flood lights</t>
  </si>
  <si>
    <t>Lights Additional</t>
  </si>
  <si>
    <t>Other</t>
  </si>
  <si>
    <t>Alarm system</t>
  </si>
  <si>
    <t>Electric fence</t>
  </si>
  <si>
    <t>Swimming pool pump</t>
  </si>
  <si>
    <t xml:space="preserve"> </t>
  </si>
  <si>
    <t>Water pressure pump</t>
  </si>
  <si>
    <t>Fan</t>
  </si>
  <si>
    <t>Sewing machine</t>
  </si>
  <si>
    <t>Hair dryer</t>
  </si>
  <si>
    <t>Garage Door</t>
  </si>
  <si>
    <t>Inverter self consumption</t>
  </si>
  <si>
    <t>IMPORTANT!</t>
  </si>
  <si>
    <t>Total kWh per day</t>
  </si>
  <si>
    <t>Total Day</t>
  </si>
  <si>
    <t>Total Night</t>
  </si>
  <si>
    <t>Watts</t>
  </si>
  <si>
    <t>Battery bank sizing according to load profile data</t>
  </si>
  <si>
    <t>Mcare 1 kW/24V</t>
  </si>
  <si>
    <t xml:space="preserve">It can be argued that some daylight loads will be powered directly by the solar array and that night time demand </t>
  </si>
  <si>
    <t>Mcare 2 kW/24V</t>
  </si>
  <si>
    <t>Mcare 3 kW/48 V</t>
  </si>
  <si>
    <t>Differentiating between day time and night time loads will thus affect the designed capacity of the battery bank.</t>
  </si>
  <si>
    <t>Mcare 5 kW/48V</t>
  </si>
  <si>
    <t>Mcare 10 kW 48V</t>
  </si>
  <si>
    <t>Victron 1200/12</t>
  </si>
  <si>
    <t>Energy demand during sunhours</t>
  </si>
  <si>
    <t>kWh</t>
  </si>
  <si>
    <t>Victron 2000/24</t>
  </si>
  <si>
    <t>Energy demand out of sunhours</t>
  </si>
  <si>
    <t>Victron 3000/48</t>
  </si>
  <si>
    <t>Total Energy demand over 24 hour period</t>
  </si>
  <si>
    <t>Victron 5000/48</t>
  </si>
  <si>
    <t xml:space="preserve">Minimum Energy demand on battery bank </t>
  </si>
  <si>
    <t>ENERGY DEMAND ANALYIS</t>
  </si>
  <si>
    <t>Site Location</t>
  </si>
  <si>
    <t>The cost of solar PV systems depends directly on your daily energy requirement.</t>
  </si>
  <si>
    <t>Please complete this analysis and return to your contact person at ALLSOLAR or to info@allsolar.co.za</t>
  </si>
  <si>
    <t>If you don't know the Watt rating of your appliance, only list type, quantity and hours in use. We will assist!</t>
  </si>
  <si>
    <t>Client Name</t>
  </si>
  <si>
    <t>Client E-mail</t>
  </si>
  <si>
    <t>Client Telephone</t>
  </si>
  <si>
    <t>WATTS</t>
  </si>
  <si>
    <t>QTY</t>
  </si>
  <si>
    <t xml:space="preserve">WATT </t>
  </si>
  <si>
    <t>RATING</t>
  </si>
  <si>
    <t>STARTUP</t>
  </si>
  <si>
    <t>LOAD</t>
  </si>
  <si>
    <t>SAME TIME</t>
  </si>
  <si>
    <t>LOADS</t>
  </si>
  <si>
    <t>HOURS</t>
  </si>
  <si>
    <t>PER DAY</t>
  </si>
  <si>
    <t>DAYS</t>
  </si>
  <si>
    <t>PER WEEK</t>
  </si>
  <si>
    <t>TIME OF USE</t>
  </si>
  <si>
    <t xml:space="preserve"> Only insert numbers in the blue columns. </t>
  </si>
  <si>
    <t>Insert hours as decimal, ie. half hour as 0.5        The green column is auto calculated.</t>
  </si>
  <si>
    <t>on the battery bank will  be lower.</t>
  </si>
  <si>
    <t>The first step is to become more energy efficient. Your aim is to minimise energy consumption as much as possible. Ask us to assist!</t>
  </si>
  <si>
    <t>Version 3.0</t>
  </si>
  <si>
    <t xml:space="preserve"> Inverter self consumption loads</t>
  </si>
  <si>
    <r>
      <t xml:space="preserve">The list of appliances below is a guideline only but should help the user to calculate his daily energy requirement. The power ratings given are typical but will vary from supplier to supplier. We will advise that actual Watt ratings be used. These can be obtained from the appliance rating plates. They are normally attached near the bottom or at the back panel. Alternatively refer to the specifications in the appliance manual. If no Watt rating is given and only a Current(Amp) rating is given, use the following formula to determine Watts:                                                                                                                                                                                                                                                                                                                                     </t>
    </r>
    <r>
      <rPr>
        <sz val="11"/>
        <color theme="1"/>
        <rFont val="Century Gothic"/>
        <family val="2"/>
        <scheme val="minor"/>
      </rPr>
      <t xml:space="preserve">                                                                                                                                                                      </t>
    </r>
  </si>
  <si>
    <t xml:space="preserve">Amps x Voltage = Watts.                                                                                                                                                                                                                                                                                                                                                                                                                                                 </t>
  </si>
  <si>
    <t>For instance, the current value you find is 2.5 Amps, then 2.5 Amps x 230 Volts = 575 Watts.</t>
  </si>
  <si>
    <t>Highest Surge - Inverter size</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</si>
</sst>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entury Gothic"/>
      <family val="2"/>
      <scheme val="minor"/>
    </font>
    <font>
      <b/>
      <u/>
      <sz val="10"/>
      <color theme="1"/>
      <name val="Century Gothic"/>
      <family val="2"/>
      <scheme val="minor"/>
    </font>
    <font>
      <sz val="10"/>
      <color theme="1"/>
      <name val="Century Gothic"/>
      <family val="2"/>
      <scheme val="minor"/>
    </font>
    <font>
      <sz val="8"/>
      <color theme="1"/>
      <name val="Century Gothic"/>
      <family val="2"/>
      <scheme val="minor"/>
    </font>
    <font>
      <sz val="10"/>
      <color theme="1"/>
      <name val="Arial"/>
      <family val="2"/>
    </font>
    <font>
      <sz val="9"/>
      <color indexed="81"/>
      <name val="Tahoma"/>
      <family val="2"/>
    </font>
    <font>
      <b/>
      <sz val="12"/>
      <color theme="0"/>
      <name val="Century Gothic"/>
      <family val="2"/>
      <scheme val="minor"/>
    </font>
    <font>
      <sz val="12"/>
      <name val="Century Gothic"/>
      <family val="2"/>
      <scheme val="minor"/>
    </font>
    <font>
      <sz val="11"/>
      <name val="Century Gothic"/>
      <family val="2"/>
      <scheme val="minor"/>
    </font>
    <font>
      <u/>
      <sz val="11"/>
      <color theme="10"/>
      <name val="Century Gothic"/>
      <family val="2"/>
      <scheme val="minor"/>
    </font>
    <font>
      <sz val="12"/>
      <color theme="1"/>
      <name val="Century Gothic"/>
      <family val="2"/>
      <scheme val="minor"/>
    </font>
    <font>
      <b/>
      <sz val="12"/>
      <color theme="1"/>
      <name val="Century Gothic"/>
      <family val="2"/>
    </font>
    <font>
      <b/>
      <sz val="11"/>
      <color theme="0"/>
      <name val="Century Gothic"/>
      <family val="2"/>
    </font>
    <font>
      <sz val="9"/>
      <color theme="1"/>
      <name val="Century Gothic"/>
      <family val="2"/>
      <scheme val="minor"/>
    </font>
    <font>
      <b/>
      <sz val="10"/>
      <color rgb="FFFF0000"/>
      <name val="Century Gothic"/>
      <family val="2"/>
      <scheme val="minor"/>
    </font>
    <font>
      <b/>
      <sz val="8"/>
      <color theme="1"/>
      <name val="Century Gothic"/>
      <family val="2"/>
      <scheme val="minor"/>
    </font>
    <font>
      <b/>
      <sz val="9"/>
      <color theme="1"/>
      <name val="Century Gothic"/>
      <family val="2"/>
      <scheme val="minor"/>
    </font>
    <font>
      <b/>
      <sz val="11"/>
      <color theme="1"/>
      <name val="Century Gothic"/>
      <family val="2"/>
      <scheme val="minor"/>
    </font>
    <font>
      <b/>
      <sz val="14"/>
      <color theme="1"/>
      <name val="Century Gothic"/>
      <family val="2"/>
    </font>
    <font>
      <b/>
      <sz val="10"/>
      <color theme="1"/>
      <name val="Century Gothic"/>
      <family val="2"/>
      <scheme val="minor"/>
    </font>
  </fonts>
  <fills count="9">
    <fill>
      <patternFill patternType="none"/>
    </fill>
    <fill>
      <patternFill patternType="gray125"/>
    </fill>
    <fill>
      <patternFill patternType="solid">
        <fgColor rgb="FFFFFF99"/>
        <bgColor indexed="64"/>
      </patternFill>
    </fill>
    <fill>
      <patternFill patternType="solid">
        <fgColor rgb="FF66FFFF"/>
        <bgColor indexed="64"/>
      </patternFill>
    </fill>
    <fill>
      <patternFill patternType="solid">
        <fgColor rgb="FFCCFFCC"/>
        <bgColor indexed="64"/>
      </patternFill>
    </fill>
    <fill>
      <patternFill patternType="solid">
        <fgColor rgb="FFFFFF00"/>
        <bgColor indexed="64"/>
      </patternFill>
    </fill>
    <fill>
      <patternFill patternType="solid">
        <fgColor rgb="FFFFCC66"/>
        <bgColor indexed="64"/>
      </patternFill>
    </fill>
    <fill>
      <patternFill patternType="solid">
        <fgColor rgb="FF4D4D4D"/>
        <bgColor indexed="64"/>
      </patternFill>
    </fill>
    <fill>
      <patternFill patternType="solid">
        <fgColor theme="0"/>
        <bgColor indexed="64"/>
      </patternFill>
    </fill>
  </fills>
  <borders count="17">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0" fontId="9" fillId="0" borderId="0" applyNumberFormat="0" applyFill="0" applyBorder="0" applyAlignment="0" applyProtection="0"/>
  </cellStyleXfs>
  <cellXfs count="124">
    <xf numFmtId="0" fontId="0" fillId="0" borderId="0" xfId="0"/>
    <xf numFmtId="0" fontId="1" fillId="2" borderId="1" xfId="0" applyFont="1" applyFill="1" applyBorder="1"/>
    <xf numFmtId="0" fontId="2" fillId="2" borderId="2" xfId="0" applyFont="1" applyFill="1" applyBorder="1" applyAlignment="1">
      <alignment horizontal="center"/>
    </xf>
    <xf numFmtId="0" fontId="2" fillId="2" borderId="3" xfId="0" applyFont="1" applyFill="1" applyBorder="1" applyAlignment="1">
      <alignment horizontal="center"/>
    </xf>
    <xf numFmtId="0" fontId="4" fillId="2" borderId="7" xfId="0" applyFont="1" applyFill="1" applyBorder="1"/>
    <xf numFmtId="0" fontId="4" fillId="0" borderId="0" xfId="0" applyFont="1"/>
    <xf numFmtId="0" fontId="4" fillId="2" borderId="1" xfId="0" applyFont="1" applyFill="1" applyBorder="1"/>
    <xf numFmtId="0" fontId="11" fillId="0" borderId="0" xfId="0" applyFont="1"/>
    <xf numFmtId="0" fontId="2" fillId="2" borderId="7" xfId="0" applyFont="1" applyFill="1" applyBorder="1"/>
    <xf numFmtId="0" fontId="2" fillId="2" borderId="7" xfId="0" applyFont="1" applyFill="1" applyBorder="1" applyAlignment="1">
      <alignment horizontal="center"/>
    </xf>
    <xf numFmtId="0" fontId="14" fillId="2" borderId="7" xfId="0" applyFont="1" applyFill="1" applyBorder="1" applyAlignment="1">
      <alignment horizontal="center"/>
    </xf>
    <xf numFmtId="0" fontId="2" fillId="2" borderId="1" xfId="0" applyFont="1" applyFill="1" applyBorder="1"/>
    <xf numFmtId="0" fontId="2" fillId="2" borderId="7" xfId="0" applyFont="1" applyFill="1" applyBorder="1" applyProtection="1">
      <protection locked="0"/>
    </xf>
    <xf numFmtId="0" fontId="2" fillId="2" borderId="7" xfId="0" applyFont="1" applyFill="1" applyBorder="1" applyAlignment="1" applyProtection="1">
      <alignment horizontal="center"/>
      <protection locked="0"/>
    </xf>
    <xf numFmtId="1" fontId="2" fillId="2" borderId="7" xfId="0" applyNumberFormat="1" applyFont="1" applyFill="1" applyBorder="1" applyProtection="1"/>
    <xf numFmtId="0" fontId="2" fillId="2" borderId="2" xfId="0" applyFont="1" applyFill="1" applyBorder="1"/>
    <xf numFmtId="0" fontId="2" fillId="6" borderId="3" xfId="0" applyFont="1" applyFill="1" applyBorder="1"/>
    <xf numFmtId="0" fontId="2" fillId="6" borderId="7" xfId="0" applyFont="1" applyFill="1" applyBorder="1" applyAlignment="1">
      <alignment horizontal="center"/>
    </xf>
    <xf numFmtId="0" fontId="2" fillId="6" borderId="1" xfId="0" applyFont="1" applyFill="1" applyBorder="1"/>
    <xf numFmtId="0" fontId="2" fillId="2" borderId="8" xfId="0" applyFont="1" applyFill="1" applyBorder="1"/>
    <xf numFmtId="0" fontId="2" fillId="2" borderId="9" xfId="0" applyFont="1" applyFill="1" applyBorder="1"/>
    <xf numFmtId="0" fontId="1" fillId="2" borderId="9" xfId="0" applyFont="1" applyFill="1" applyBorder="1"/>
    <xf numFmtId="0" fontId="2" fillId="2" borderId="10" xfId="0" applyFont="1" applyFill="1" applyBorder="1"/>
    <xf numFmtId="0" fontId="2" fillId="2" borderId="0" xfId="0" applyFont="1" applyFill="1" applyBorder="1"/>
    <xf numFmtId="0" fontId="2" fillId="2" borderId="12" xfId="0" applyFont="1" applyFill="1" applyBorder="1"/>
    <xf numFmtId="0" fontId="13" fillId="2" borderId="13" xfId="0" applyFont="1" applyFill="1" applyBorder="1"/>
    <xf numFmtId="0" fontId="2" fillId="2" borderId="14" xfId="0" applyFont="1" applyFill="1" applyBorder="1"/>
    <xf numFmtId="0" fontId="2" fillId="2" borderId="15" xfId="0" applyFont="1" applyFill="1" applyBorder="1"/>
    <xf numFmtId="0" fontId="2" fillId="0" borderId="0" xfId="0" applyFont="1"/>
    <xf numFmtId="1" fontId="2" fillId="0" borderId="0" xfId="0" applyNumberFormat="1" applyFont="1"/>
    <xf numFmtId="0" fontId="2" fillId="2" borderId="3" xfId="0" applyFont="1" applyFill="1" applyBorder="1"/>
    <xf numFmtId="0" fontId="2" fillId="3" borderId="7" xfId="0" applyFont="1" applyFill="1" applyBorder="1" applyProtection="1">
      <protection locked="0"/>
    </xf>
    <xf numFmtId="0" fontId="2" fillId="4" borderId="7" xfId="0" applyFont="1" applyFill="1" applyBorder="1" applyProtection="1">
      <protection hidden="1"/>
    </xf>
    <xf numFmtId="1" fontId="2" fillId="4" borderId="7" xfId="0" applyNumberFormat="1" applyFont="1" applyFill="1" applyBorder="1" applyProtection="1">
      <protection hidden="1"/>
    </xf>
    <xf numFmtId="0" fontId="2" fillId="4" borderId="7" xfId="0" applyFont="1" applyFill="1" applyBorder="1" applyProtection="1"/>
    <xf numFmtId="1" fontId="2" fillId="4" borderId="7" xfId="0" applyNumberFormat="1" applyFont="1" applyFill="1" applyBorder="1" applyProtection="1"/>
    <xf numFmtId="0" fontId="2" fillId="4" borderId="7" xfId="0" applyFont="1" applyFill="1" applyBorder="1"/>
    <xf numFmtId="1" fontId="2" fillId="2" borderId="7" xfId="0" applyNumberFormat="1" applyFont="1" applyFill="1" applyBorder="1" applyAlignment="1" applyProtection="1">
      <alignment horizontal="center"/>
    </xf>
    <xf numFmtId="0" fontId="2" fillId="4" borderId="7" xfId="0" applyFont="1" applyFill="1" applyBorder="1" applyProtection="1">
      <protection locked="0"/>
    </xf>
    <xf numFmtId="1" fontId="2" fillId="4" borderId="6" xfId="0" applyNumberFormat="1" applyFont="1" applyFill="1" applyBorder="1" applyProtection="1"/>
    <xf numFmtId="0" fontId="2" fillId="3" borderId="7" xfId="0" applyFont="1" applyFill="1" applyBorder="1" applyAlignment="1" applyProtection="1">
      <alignment horizontal="center"/>
      <protection locked="0"/>
    </xf>
    <xf numFmtId="0" fontId="2" fillId="0" borderId="0" xfId="0" applyFont="1" applyAlignment="1">
      <alignment horizontal="center"/>
    </xf>
    <xf numFmtId="0" fontId="10" fillId="5" borderId="1" xfId="0" applyFont="1" applyFill="1" applyBorder="1" applyAlignment="1">
      <alignment horizontal="left" vertical="center"/>
    </xf>
    <xf numFmtId="0" fontId="10" fillId="5" borderId="2" xfId="0" applyFont="1" applyFill="1" applyBorder="1" applyAlignment="1">
      <alignment horizontal="left" vertical="center"/>
    </xf>
    <xf numFmtId="0" fontId="10" fillId="5" borderId="3" xfId="0" applyFont="1" applyFill="1" applyBorder="1" applyAlignment="1">
      <alignment horizontal="left" vertical="center"/>
    </xf>
    <xf numFmtId="0" fontId="10" fillId="5" borderId="11" xfId="0" applyFont="1" applyFill="1" applyBorder="1" applyAlignment="1">
      <alignment horizontal="left" vertical="center"/>
    </xf>
    <xf numFmtId="0" fontId="10" fillId="5" borderId="0" xfId="0" applyFont="1" applyFill="1" applyBorder="1" applyAlignment="1">
      <alignment horizontal="left" vertical="center"/>
    </xf>
    <xf numFmtId="0" fontId="10" fillId="5" borderId="0" xfId="0" applyFont="1" applyFill="1" applyBorder="1" applyAlignment="1">
      <alignment horizontal="center" vertical="center"/>
    </xf>
    <xf numFmtId="0" fontId="10" fillId="5" borderId="12" xfId="0" applyFont="1" applyFill="1" applyBorder="1" applyAlignment="1">
      <alignment horizontal="center" vertical="center"/>
    </xf>
    <xf numFmtId="0" fontId="10" fillId="5" borderId="13" xfId="0" applyFont="1" applyFill="1" applyBorder="1" applyAlignment="1">
      <alignment horizontal="left" vertical="center"/>
    </xf>
    <xf numFmtId="0" fontId="10" fillId="8" borderId="13"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15" xfId="0" applyFont="1" applyFill="1" applyBorder="1" applyAlignment="1">
      <alignment horizontal="center" vertical="center" wrapText="1"/>
    </xf>
    <xf numFmtId="0" fontId="10" fillId="8" borderId="8" xfId="0" applyFont="1" applyFill="1" applyBorder="1" applyAlignment="1">
      <alignment horizontal="center" vertical="center"/>
    </xf>
    <xf numFmtId="0" fontId="10" fillId="8" borderId="9" xfId="0" applyFont="1" applyFill="1" applyBorder="1" applyAlignment="1">
      <alignment horizontal="center" vertical="center"/>
    </xf>
    <xf numFmtId="0" fontId="10" fillId="8" borderId="10" xfId="0" applyFont="1" applyFill="1" applyBorder="1" applyAlignment="1">
      <alignment horizontal="center" vertical="center"/>
    </xf>
    <xf numFmtId="0" fontId="18" fillId="0" borderId="0" xfId="0" applyFont="1" applyBorder="1" applyAlignment="1">
      <alignment horizontal="center" vertical="center"/>
    </xf>
    <xf numFmtId="0" fontId="2" fillId="2" borderId="11" xfId="0" applyFont="1" applyFill="1" applyBorder="1"/>
    <xf numFmtId="0" fontId="19" fillId="2" borderId="1" xfId="0" applyFont="1" applyFill="1" applyBorder="1"/>
    <xf numFmtId="0" fontId="19" fillId="2" borderId="2" xfId="0" applyFont="1" applyFill="1" applyBorder="1"/>
    <xf numFmtId="1" fontId="19" fillId="2" borderId="2" xfId="0" applyNumberFormat="1" applyFont="1" applyFill="1" applyBorder="1"/>
    <xf numFmtId="2" fontId="19" fillId="5" borderId="7" xfId="0" applyNumberFormat="1" applyFont="1" applyFill="1" applyBorder="1" applyAlignment="1" applyProtection="1">
      <alignment vertical="center"/>
      <protection hidden="1"/>
    </xf>
    <xf numFmtId="0" fontId="19" fillId="6" borderId="8" xfId="0" applyFont="1" applyFill="1" applyBorder="1"/>
    <xf numFmtId="0" fontId="19" fillId="6" borderId="7" xfId="0" applyFont="1" applyFill="1" applyBorder="1" applyAlignment="1">
      <alignment horizontal="center"/>
    </xf>
    <xf numFmtId="0" fontId="19" fillId="2" borderId="1" xfId="0" applyFont="1" applyFill="1" applyBorder="1" applyAlignment="1">
      <alignment horizontal="center"/>
    </xf>
    <xf numFmtId="0" fontId="19" fillId="2" borderId="3" xfId="0" applyFont="1" applyFill="1" applyBorder="1" applyAlignment="1">
      <alignment horizontal="center"/>
    </xf>
    <xf numFmtId="0" fontId="12" fillId="7" borderId="4" xfId="0" applyFont="1" applyFill="1" applyBorder="1" applyAlignment="1">
      <alignment horizontal="left"/>
    </xf>
    <xf numFmtId="0" fontId="12" fillId="7" borderId="5" xfId="0" applyFont="1" applyFill="1" applyBorder="1" applyAlignment="1">
      <alignment horizontal="left"/>
    </xf>
    <xf numFmtId="0" fontId="12" fillId="7" borderId="8" xfId="0" applyFont="1" applyFill="1" applyBorder="1" applyAlignment="1">
      <alignment horizontal="left"/>
    </xf>
    <xf numFmtId="0" fontId="6" fillId="7" borderId="10" xfId="0" applyFont="1" applyFill="1" applyBorder="1" applyAlignment="1">
      <alignment horizontal="left"/>
    </xf>
    <xf numFmtId="0" fontId="12" fillId="7" borderId="13" xfId="0" applyFont="1" applyFill="1" applyBorder="1" applyAlignment="1">
      <alignment horizontal="left"/>
    </xf>
    <xf numFmtId="0" fontId="6" fillId="7" borderId="15" xfId="0" applyFont="1" applyFill="1" applyBorder="1" applyAlignment="1">
      <alignment horizontal="left"/>
    </xf>
    <xf numFmtId="0" fontId="7" fillId="0" borderId="1" xfId="0" applyFont="1" applyFill="1" applyBorder="1" applyAlignment="1">
      <alignment horizontal="left"/>
    </xf>
    <xf numFmtId="0" fontId="7" fillId="0" borderId="2" xfId="0" applyFont="1" applyFill="1" applyBorder="1" applyAlignment="1">
      <alignment horizontal="left"/>
    </xf>
    <xf numFmtId="0" fontId="7" fillId="0" borderId="3" xfId="0" applyFont="1" applyFill="1" applyBorder="1" applyAlignment="1">
      <alignment horizontal="left"/>
    </xf>
    <xf numFmtId="3" fontId="8" fillId="0" borderId="1" xfId="0" applyNumberFormat="1" applyFont="1" applyBorder="1" applyAlignment="1">
      <alignment horizontal="center"/>
    </xf>
    <xf numFmtId="3" fontId="8" fillId="0" borderId="2" xfId="0" applyNumberFormat="1" applyFont="1" applyBorder="1" applyAlignment="1">
      <alignment horizontal="center"/>
    </xf>
    <xf numFmtId="3" fontId="8" fillId="0" borderId="3" xfId="0" applyNumberFormat="1" applyFont="1" applyBorder="1" applyAlignment="1">
      <alignment horizontal="center"/>
    </xf>
    <xf numFmtId="0" fontId="9" fillId="0" borderId="1" xfId="1" applyBorder="1" applyAlignment="1">
      <alignment horizontal="center" vertical="center"/>
    </xf>
    <xf numFmtId="0" fontId="9" fillId="0" borderId="2" xfId="1" applyBorder="1" applyAlignment="1">
      <alignment horizontal="center" vertical="center"/>
    </xf>
    <xf numFmtId="0" fontId="9" fillId="0" borderId="3" xfId="1" applyBorder="1" applyAlignment="1">
      <alignment horizontal="center" vertical="center"/>
    </xf>
    <xf numFmtId="0" fontId="0" fillId="8" borderId="8" xfId="0" applyFill="1" applyBorder="1" applyAlignment="1">
      <alignment horizontal="left" vertical="top" wrapText="1"/>
    </xf>
    <xf numFmtId="0" fontId="0" fillId="8" borderId="9" xfId="0" applyFill="1" applyBorder="1" applyAlignment="1">
      <alignment horizontal="left" vertical="top" wrapText="1"/>
    </xf>
    <xf numFmtId="0" fontId="0" fillId="8" borderId="10" xfId="0" applyFill="1" applyBorder="1" applyAlignment="1">
      <alignment horizontal="left" vertical="top" wrapText="1"/>
    </xf>
    <xf numFmtId="0" fontId="0" fillId="8" borderId="13" xfId="0" applyFill="1" applyBorder="1" applyAlignment="1">
      <alignment horizontal="center" vertical="center" wrapText="1"/>
    </xf>
    <xf numFmtId="0" fontId="0" fillId="8" borderId="14" xfId="0" applyFill="1" applyBorder="1" applyAlignment="1">
      <alignment horizontal="center" vertical="center" wrapText="1"/>
    </xf>
    <xf numFmtId="0" fontId="0" fillId="8" borderId="15" xfId="0" applyFill="1" applyBorder="1" applyAlignment="1">
      <alignment horizontal="center" vertical="center" wrapText="1"/>
    </xf>
    <xf numFmtId="0" fontId="17" fillId="8" borderId="11" xfId="0" applyFont="1" applyFill="1" applyBorder="1" applyAlignment="1">
      <alignment horizontal="center" vertical="center" wrapText="1"/>
    </xf>
    <xf numFmtId="0" fontId="17" fillId="8" borderId="0" xfId="0" applyFont="1" applyFill="1" applyBorder="1" applyAlignment="1">
      <alignment horizontal="center" vertical="center" wrapText="1"/>
    </xf>
    <xf numFmtId="0" fontId="17" fillId="8" borderId="12" xfId="0" applyFont="1" applyFill="1" applyBorder="1" applyAlignment="1">
      <alignment horizontal="center" vertical="center" wrapText="1"/>
    </xf>
    <xf numFmtId="0" fontId="16" fillId="2" borderId="4" xfId="0" applyFont="1" applyFill="1" applyBorder="1" applyAlignment="1">
      <alignment horizontal="center" vertical="center"/>
    </xf>
    <xf numFmtId="0" fontId="16" fillId="2" borderId="4" xfId="0" applyFont="1" applyFill="1" applyBorder="1" applyAlignment="1">
      <alignment horizontal="center"/>
    </xf>
    <xf numFmtId="0" fontId="16" fillId="0" borderId="0" xfId="0" applyFont="1" applyFill="1"/>
    <xf numFmtId="0" fontId="16" fillId="2" borderId="4" xfId="0" applyFont="1" applyFill="1" applyBorder="1" applyAlignment="1">
      <alignment horizontal="center" vertical="center"/>
    </xf>
    <xf numFmtId="0" fontId="16" fillId="2" borderId="4" xfId="0" applyFont="1" applyFill="1" applyBorder="1" applyAlignment="1">
      <alignment vertical="center"/>
    </xf>
    <xf numFmtId="1" fontId="16" fillId="2" borderId="4" xfId="0" applyNumberFormat="1" applyFont="1" applyFill="1" applyBorder="1" applyAlignment="1">
      <alignment horizontal="center" vertical="center"/>
    </xf>
    <xf numFmtId="0" fontId="16" fillId="2" borderId="1" xfId="0" applyFont="1" applyFill="1" applyBorder="1" applyAlignment="1" applyProtection="1">
      <alignment horizontal="center"/>
      <protection locked="0"/>
    </xf>
    <xf numFmtId="0" fontId="16" fillId="2" borderId="2" xfId="0" applyFont="1" applyFill="1" applyBorder="1" applyAlignment="1" applyProtection="1">
      <alignment horizontal="center"/>
      <protection locked="0"/>
    </xf>
    <xf numFmtId="0" fontId="16" fillId="2" borderId="3" xfId="0" applyFont="1" applyFill="1" applyBorder="1" applyAlignment="1" applyProtection="1">
      <alignment horizontal="center"/>
      <protection locked="0"/>
    </xf>
    <xf numFmtId="0" fontId="16" fillId="2" borderId="5" xfId="0" applyFont="1" applyFill="1" applyBorder="1" applyAlignment="1">
      <alignment horizontal="center" vertical="center"/>
    </xf>
    <xf numFmtId="0" fontId="16" fillId="2" borderId="5" xfId="0" applyFont="1" applyFill="1" applyBorder="1" applyAlignment="1">
      <alignment horizontal="center"/>
    </xf>
    <xf numFmtId="0" fontId="16" fillId="2" borderId="6"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6" xfId="0" applyFont="1" applyFill="1" applyBorder="1" applyAlignment="1">
      <alignment horizontal="center"/>
    </xf>
    <xf numFmtId="1" fontId="16" fillId="2" borderId="6" xfId="0" applyNumberFormat="1" applyFont="1" applyFill="1" applyBorder="1" applyAlignment="1">
      <alignment horizontal="center" vertical="center"/>
    </xf>
    <xf numFmtId="0" fontId="16" fillId="2" borderId="1" xfId="0" applyFont="1" applyFill="1" applyBorder="1" applyAlignment="1" applyProtection="1">
      <alignment horizontal="center" vertical="center"/>
      <protection locked="0"/>
    </xf>
    <xf numFmtId="0" fontId="16" fillId="2" borderId="3" xfId="0" applyFont="1" applyFill="1" applyBorder="1" applyAlignment="1" applyProtection="1">
      <alignment horizontal="center" vertical="center"/>
      <protection locked="0"/>
    </xf>
    <xf numFmtId="0" fontId="19" fillId="2" borderId="2" xfId="0" applyFont="1" applyFill="1" applyBorder="1" applyAlignment="1">
      <alignment horizontal="center"/>
    </xf>
    <xf numFmtId="0" fontId="19" fillId="2" borderId="3" xfId="0" applyFont="1" applyFill="1" applyBorder="1" applyAlignment="1">
      <alignment horizontal="center"/>
    </xf>
    <xf numFmtId="0" fontId="17" fillId="0" borderId="0" xfId="0" applyFont="1"/>
    <xf numFmtId="0" fontId="15" fillId="2" borderId="6" xfId="0" applyFont="1" applyFill="1" applyBorder="1" applyAlignment="1">
      <alignment horizontal="center"/>
    </xf>
    <xf numFmtId="0" fontId="15" fillId="2" borderId="6" xfId="0" applyFont="1" applyFill="1" applyBorder="1" applyAlignment="1">
      <alignment horizontal="center" vertical="top"/>
    </xf>
    <xf numFmtId="0" fontId="15" fillId="2" borderId="6" xfId="0" applyFont="1" applyFill="1" applyBorder="1" applyAlignment="1" applyProtection="1">
      <alignment horizontal="center"/>
      <protection locked="0"/>
    </xf>
    <xf numFmtId="0" fontId="15" fillId="2" borderId="6" xfId="0" applyFont="1" applyFill="1" applyBorder="1" applyAlignment="1">
      <alignment horizontal="center" vertical="center"/>
    </xf>
    <xf numFmtId="1" fontId="15" fillId="2" borderId="6" xfId="0" applyNumberFormat="1" applyFont="1" applyFill="1" applyBorder="1" applyAlignment="1">
      <alignment horizontal="center" vertical="center"/>
    </xf>
    <xf numFmtId="0" fontId="19" fillId="2" borderId="4" xfId="0" applyFont="1" applyFill="1" applyBorder="1" applyAlignment="1" applyProtection="1">
      <alignment horizontal="center" vertical="center"/>
      <protection locked="0"/>
    </xf>
    <xf numFmtId="0" fontId="19" fillId="2" borderId="4" xfId="0" applyFont="1" applyFill="1" applyBorder="1" applyAlignment="1" applyProtection="1">
      <alignment vertical="center"/>
      <protection locked="0"/>
    </xf>
    <xf numFmtId="2" fontId="19" fillId="5" borderId="16" xfId="0" applyNumberFormat="1" applyFont="1" applyFill="1" applyBorder="1" applyAlignment="1" applyProtection="1">
      <alignment horizontal="center"/>
    </xf>
    <xf numFmtId="0" fontId="3" fillId="2" borderId="1" xfId="0" applyFont="1" applyFill="1" applyBorder="1" applyAlignment="1">
      <alignment vertical="center"/>
    </xf>
    <xf numFmtId="0" fontId="2" fillId="2" borderId="2" xfId="0" applyFont="1" applyFill="1" applyBorder="1" applyAlignment="1">
      <alignment vertical="center"/>
    </xf>
    <xf numFmtId="1" fontId="2" fillId="4" borderId="7" xfId="0" applyNumberFormat="1" applyFont="1" applyFill="1" applyBorder="1" applyAlignment="1" applyProtection="1">
      <alignment horizontal="center" vertical="center"/>
      <protection hidden="1"/>
    </xf>
    <xf numFmtId="0" fontId="19" fillId="2" borderId="2" xfId="0" applyFont="1" applyFill="1" applyBorder="1" applyAlignment="1" applyProtection="1">
      <alignment vertical="center"/>
      <protection locked="0" hidden="1"/>
    </xf>
    <xf numFmtId="0" fontId="2" fillId="2" borderId="2" xfId="0" applyFont="1" applyFill="1" applyBorder="1" applyAlignment="1" applyProtection="1">
      <alignment vertical="center"/>
      <protection locked="0" hidden="1"/>
    </xf>
    <xf numFmtId="0" fontId="16" fillId="2" borderId="2" xfId="0" applyFont="1" applyFill="1" applyBorder="1" applyAlignment="1" applyProtection="1">
      <alignment horizontal="center" vertical="center"/>
      <protection locked="0" hidden="1"/>
    </xf>
  </cellXfs>
  <cellStyles count="2">
    <cellStyle name="Hyperlink" xfId="1" builtinId="8"/>
    <cellStyle name="Normal" xfId="0" builtinId="0"/>
  </cellStyles>
  <dxfs count="0"/>
  <tableStyles count="0" defaultTableStyle="TableStyleMedium2" defaultPivotStyle="PivotStyleLight16"/>
  <colors>
    <mruColors>
      <color rgb="FFCC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101905</xdr:rowOff>
    </xdr:from>
    <xdr:to>
      <xdr:col>1</xdr:col>
      <xdr:colOff>647700</xdr:colOff>
      <xdr:row>2</xdr:row>
      <xdr:rowOff>28575</xdr:rowOff>
    </xdr:to>
    <xdr:pic>
      <xdr:nvPicPr>
        <xdr:cNvPr id="10" name="Picture 9"/>
        <xdr:cNvPicPr>
          <a:picLocks noChangeAspect="1"/>
        </xdr:cNvPicPr>
      </xdr:nvPicPr>
      <xdr:blipFill>
        <a:blip xmlns:r="http://schemas.openxmlformats.org/officeDocument/2006/relationships" r:embed="rId1"/>
        <a:stretch>
          <a:fillRect/>
        </a:stretch>
      </xdr:blipFill>
      <xdr:spPr>
        <a:xfrm>
          <a:off x="85725" y="311455"/>
          <a:ext cx="2314575" cy="5267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ustom 1">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74"/>
  <sheetViews>
    <sheetView tabSelected="1" topLeftCell="A58" zoomScaleNormal="100" zoomScalePageLayoutView="70" workbookViewId="0">
      <selection activeCell="F64" sqref="F64"/>
    </sheetView>
  </sheetViews>
  <sheetFormatPr defaultRowHeight="16.5" x14ac:dyDescent="0.3"/>
  <cols>
    <col min="1" max="1" width="23" customWidth="1"/>
    <col min="2" max="2" width="10.25" customWidth="1"/>
    <col min="3" max="3" width="11" customWidth="1"/>
    <col min="4" max="4" width="1.375" customWidth="1"/>
    <col min="5" max="5" width="4.625" customWidth="1"/>
    <col min="12" max="12" width="10.875" bestFit="1" customWidth="1"/>
  </cols>
  <sheetData>
    <row r="1" spans="1:15" ht="22.5" customHeight="1" x14ac:dyDescent="0.3"/>
    <row r="2" spans="1:15" ht="24.75" customHeight="1" x14ac:dyDescent="0.3">
      <c r="E2" s="56" t="s">
        <v>81</v>
      </c>
      <c r="F2" s="56"/>
      <c r="G2" s="56"/>
      <c r="H2" s="56"/>
      <c r="I2" s="56"/>
      <c r="O2" s="28" t="s">
        <v>106</v>
      </c>
    </row>
    <row r="3" spans="1:15" ht="7.5" customHeight="1" x14ac:dyDescent="0.3">
      <c r="F3" s="7"/>
    </row>
    <row r="4" spans="1:15" ht="20.100000000000001" customHeight="1" x14ac:dyDescent="0.3">
      <c r="A4" s="66" t="s">
        <v>86</v>
      </c>
      <c r="B4" s="72"/>
      <c r="C4" s="73"/>
      <c r="D4" s="73"/>
      <c r="E4" s="73"/>
      <c r="F4" s="73"/>
      <c r="G4" s="73"/>
      <c r="H4" s="73"/>
      <c r="I4" s="74"/>
      <c r="J4" s="68" t="s">
        <v>88</v>
      </c>
      <c r="K4" s="69"/>
      <c r="L4" s="75"/>
      <c r="M4" s="76"/>
      <c r="N4" s="76"/>
      <c r="O4" s="77"/>
    </row>
    <row r="5" spans="1:15" ht="20.100000000000001" customHeight="1" x14ac:dyDescent="0.3">
      <c r="A5" s="67" t="s">
        <v>82</v>
      </c>
      <c r="B5" s="72"/>
      <c r="C5" s="73"/>
      <c r="D5" s="73"/>
      <c r="E5" s="73"/>
      <c r="F5" s="73"/>
      <c r="G5" s="73"/>
      <c r="H5" s="73"/>
      <c r="I5" s="74"/>
      <c r="J5" s="70" t="s">
        <v>87</v>
      </c>
      <c r="K5" s="71"/>
      <c r="L5" s="78"/>
      <c r="M5" s="79"/>
      <c r="N5" s="79"/>
      <c r="O5" s="80"/>
    </row>
    <row r="6" spans="1:15" ht="24" customHeight="1" x14ac:dyDescent="0.3">
      <c r="A6" s="45"/>
      <c r="B6" s="46" t="s">
        <v>83</v>
      </c>
      <c r="C6" s="46"/>
      <c r="D6" s="47"/>
      <c r="E6" s="46"/>
      <c r="F6" s="47"/>
      <c r="G6" s="47"/>
      <c r="H6" s="47"/>
      <c r="I6" s="47"/>
      <c r="J6" s="47"/>
      <c r="K6" s="47"/>
      <c r="L6" s="47"/>
      <c r="M6" s="47"/>
      <c r="N6" s="47"/>
      <c r="O6" s="48"/>
    </row>
    <row r="7" spans="1:15" ht="24" customHeight="1" x14ac:dyDescent="0.3">
      <c r="A7" s="49" t="s">
        <v>105</v>
      </c>
      <c r="B7" s="46"/>
      <c r="C7" s="46"/>
      <c r="D7" s="47"/>
      <c r="E7" s="46"/>
      <c r="F7" s="47"/>
      <c r="G7" s="47"/>
      <c r="H7" s="47"/>
      <c r="I7" s="47"/>
      <c r="J7" s="47"/>
      <c r="K7" s="47"/>
      <c r="L7" s="47"/>
      <c r="M7" s="47"/>
      <c r="N7" s="47"/>
      <c r="O7" s="48"/>
    </row>
    <row r="8" spans="1:15" ht="70.5" customHeight="1" x14ac:dyDescent="0.3">
      <c r="A8" s="81" t="s">
        <v>108</v>
      </c>
      <c r="B8" s="82"/>
      <c r="C8" s="82"/>
      <c r="D8" s="82"/>
      <c r="E8" s="82"/>
      <c r="F8" s="82"/>
      <c r="G8" s="82"/>
      <c r="H8" s="82"/>
      <c r="I8" s="82"/>
      <c r="J8" s="82"/>
      <c r="K8" s="82"/>
      <c r="L8" s="82"/>
      <c r="M8" s="82"/>
      <c r="N8" s="82"/>
      <c r="O8" s="83"/>
    </row>
    <row r="9" spans="1:15" ht="18.75" customHeight="1" x14ac:dyDescent="0.3">
      <c r="A9" s="87" t="s">
        <v>109</v>
      </c>
      <c r="B9" s="88"/>
      <c r="C9" s="88"/>
      <c r="D9" s="88"/>
      <c r="E9" s="88"/>
      <c r="F9" s="88"/>
      <c r="G9" s="88"/>
      <c r="H9" s="88"/>
      <c r="I9" s="88"/>
      <c r="J9" s="88"/>
      <c r="K9" s="88"/>
      <c r="L9" s="88"/>
      <c r="M9" s="88"/>
      <c r="N9" s="88"/>
      <c r="O9" s="89"/>
    </row>
    <row r="10" spans="1:15" ht="21" customHeight="1" x14ac:dyDescent="0.3">
      <c r="A10" s="84" t="s">
        <v>110</v>
      </c>
      <c r="B10" s="85"/>
      <c r="C10" s="85"/>
      <c r="D10" s="85"/>
      <c r="E10" s="85"/>
      <c r="F10" s="85"/>
      <c r="G10" s="85"/>
      <c r="H10" s="85"/>
      <c r="I10" s="85"/>
      <c r="J10" s="85"/>
      <c r="K10" s="85"/>
      <c r="L10" s="85"/>
      <c r="M10" s="85"/>
      <c r="N10" s="85"/>
      <c r="O10" s="86"/>
    </row>
    <row r="11" spans="1:15" ht="26.25" customHeight="1" x14ac:dyDescent="0.3">
      <c r="A11" s="53" t="s">
        <v>84</v>
      </c>
      <c r="B11" s="54"/>
      <c r="C11" s="54"/>
      <c r="D11" s="54"/>
      <c r="E11" s="54"/>
      <c r="F11" s="54"/>
      <c r="G11" s="54"/>
      <c r="H11" s="54"/>
      <c r="I11" s="54"/>
      <c r="J11" s="54"/>
      <c r="K11" s="54"/>
      <c r="L11" s="54"/>
      <c r="M11" s="54"/>
      <c r="N11" s="54"/>
      <c r="O11" s="55"/>
    </row>
    <row r="12" spans="1:15" ht="24" customHeight="1" x14ac:dyDescent="0.3">
      <c r="A12" s="50" t="s">
        <v>85</v>
      </c>
      <c r="B12" s="51"/>
      <c r="C12" s="51"/>
      <c r="D12" s="51"/>
      <c r="E12" s="51"/>
      <c r="F12" s="51"/>
      <c r="G12" s="51"/>
      <c r="H12" s="51"/>
      <c r="I12" s="51"/>
      <c r="J12" s="51"/>
      <c r="K12" s="51"/>
      <c r="L12" s="51"/>
      <c r="M12" s="51"/>
      <c r="N12" s="51"/>
      <c r="O12" s="52"/>
    </row>
    <row r="13" spans="1:15" ht="30.75" customHeight="1" x14ac:dyDescent="0.3">
      <c r="A13" s="42" t="s">
        <v>102</v>
      </c>
      <c r="B13" s="43"/>
      <c r="C13" s="43"/>
      <c r="D13" s="43"/>
      <c r="E13" s="43" t="s">
        <v>103</v>
      </c>
      <c r="F13" s="43"/>
      <c r="G13" s="43"/>
      <c r="H13" s="43"/>
      <c r="I13" s="43"/>
      <c r="J13" s="43"/>
      <c r="K13" s="43"/>
      <c r="L13" s="43"/>
      <c r="M13" s="43"/>
      <c r="N13" s="43"/>
      <c r="O13" s="44"/>
    </row>
    <row r="14" spans="1:15" ht="6.75" customHeight="1" x14ac:dyDescent="0.3"/>
    <row r="15" spans="1:15" x14ac:dyDescent="0.3">
      <c r="A15" s="90" t="s">
        <v>0</v>
      </c>
      <c r="B15" s="91" t="s">
        <v>1</v>
      </c>
      <c r="C15" s="91" t="s">
        <v>2</v>
      </c>
      <c r="D15" s="92"/>
      <c r="E15" s="90" t="s">
        <v>90</v>
      </c>
      <c r="F15" s="93" t="s">
        <v>91</v>
      </c>
      <c r="G15" s="93" t="s">
        <v>93</v>
      </c>
      <c r="H15" s="93" t="s">
        <v>95</v>
      </c>
      <c r="I15" s="93" t="s">
        <v>97</v>
      </c>
      <c r="J15" s="94" t="s">
        <v>99</v>
      </c>
      <c r="K15" s="95" t="s">
        <v>10</v>
      </c>
      <c r="L15" s="96" t="s">
        <v>101</v>
      </c>
      <c r="M15" s="97"/>
      <c r="N15" s="97"/>
      <c r="O15" s="98"/>
    </row>
    <row r="16" spans="1:15" x14ac:dyDescent="0.3">
      <c r="A16" s="99"/>
      <c r="B16" s="100" t="s">
        <v>89</v>
      </c>
      <c r="C16" s="100" t="s">
        <v>5</v>
      </c>
      <c r="D16" s="92"/>
      <c r="E16" s="101"/>
      <c r="F16" s="102" t="s">
        <v>92</v>
      </c>
      <c r="G16" s="102" t="s">
        <v>94</v>
      </c>
      <c r="H16" s="102" t="s">
        <v>96</v>
      </c>
      <c r="I16" s="102" t="s">
        <v>98</v>
      </c>
      <c r="J16" s="103" t="s">
        <v>100</v>
      </c>
      <c r="K16" s="104" t="s">
        <v>98</v>
      </c>
      <c r="L16" s="105" t="s">
        <v>6</v>
      </c>
      <c r="M16" s="106"/>
      <c r="N16" s="105" t="s">
        <v>7</v>
      </c>
      <c r="O16" s="106"/>
    </row>
    <row r="17" spans="1:15" x14ac:dyDescent="0.3">
      <c r="A17" s="1" t="s">
        <v>8</v>
      </c>
      <c r="B17" s="107"/>
      <c r="C17" s="108"/>
      <c r="D17" s="109"/>
      <c r="E17" s="99"/>
      <c r="F17" s="110"/>
      <c r="G17" s="110"/>
      <c r="H17" s="111"/>
      <c r="I17" s="112"/>
      <c r="J17" s="113"/>
      <c r="K17" s="114"/>
      <c r="L17" s="115" t="s">
        <v>9</v>
      </c>
      <c r="M17" s="115" t="s">
        <v>10</v>
      </c>
      <c r="N17" s="116" t="s">
        <v>9</v>
      </c>
      <c r="O17" s="116" t="s">
        <v>10</v>
      </c>
    </row>
    <row r="18" spans="1:15" ht="20.100000000000001" customHeight="1" x14ac:dyDescent="0.3">
      <c r="A18" s="8" t="s">
        <v>11</v>
      </c>
      <c r="B18" s="40"/>
      <c r="C18" s="9" t="s">
        <v>12</v>
      </c>
      <c r="D18" s="5"/>
      <c r="E18" s="31"/>
      <c r="F18" s="32"/>
      <c r="G18" s="33">
        <v>1000</v>
      </c>
      <c r="H18" s="31"/>
      <c r="I18" s="34"/>
      <c r="J18" s="34"/>
      <c r="K18" s="33">
        <f>((B18*1000)/365*1.25)*E18</f>
        <v>0</v>
      </c>
      <c r="L18" s="35"/>
      <c r="M18" s="35">
        <f>K18*6/24</f>
        <v>0</v>
      </c>
      <c r="N18" s="35"/>
      <c r="O18" s="35">
        <f>K18*18/24</f>
        <v>0</v>
      </c>
    </row>
    <row r="19" spans="1:15" ht="20.100000000000001" customHeight="1" x14ac:dyDescent="0.3">
      <c r="A19" s="8" t="s">
        <v>13</v>
      </c>
      <c r="B19" s="40"/>
      <c r="C19" s="9" t="s">
        <v>12</v>
      </c>
      <c r="D19" s="5"/>
      <c r="E19" s="31"/>
      <c r="F19" s="32"/>
      <c r="G19" s="33">
        <v>1000</v>
      </c>
      <c r="H19" s="31"/>
      <c r="I19" s="34"/>
      <c r="J19" s="34"/>
      <c r="K19" s="33">
        <f>((B19*1000)/365*1.25)*E19</f>
        <v>0</v>
      </c>
      <c r="L19" s="35"/>
      <c r="M19" s="35">
        <f>K19*6/24</f>
        <v>0</v>
      </c>
      <c r="N19" s="35"/>
      <c r="O19" s="35">
        <f>K19*18/24</f>
        <v>0</v>
      </c>
    </row>
    <row r="20" spans="1:15" ht="20.100000000000001" customHeight="1" x14ac:dyDescent="0.3">
      <c r="A20" s="8" t="s">
        <v>14</v>
      </c>
      <c r="B20" s="9">
        <v>800</v>
      </c>
      <c r="C20" s="9" t="s">
        <v>12</v>
      </c>
      <c r="D20" s="5"/>
      <c r="E20" s="31"/>
      <c r="F20" s="31"/>
      <c r="G20" s="36">
        <f>F20*2*E20</f>
        <v>0</v>
      </c>
      <c r="H20" s="31"/>
      <c r="I20" s="31"/>
      <c r="J20" s="31"/>
      <c r="K20" s="35">
        <f t="shared" ref="K20:K61" si="0">E20*F20*I20*J20/7</f>
        <v>0</v>
      </c>
      <c r="L20" s="31"/>
      <c r="M20" s="35">
        <f>E20*F20*L20*J20/7</f>
        <v>0</v>
      </c>
      <c r="N20" s="35">
        <f>I20-L20</f>
        <v>0</v>
      </c>
      <c r="O20" s="35">
        <f>E20*F20*N20*J20/7</f>
        <v>0</v>
      </c>
    </row>
    <row r="21" spans="1:15" ht="20.100000000000001" customHeight="1" x14ac:dyDescent="0.3">
      <c r="A21" s="8" t="s">
        <v>15</v>
      </c>
      <c r="B21" s="9">
        <v>1400</v>
      </c>
      <c r="C21" s="9"/>
      <c r="D21" s="5"/>
      <c r="E21" s="31"/>
      <c r="F21" s="31"/>
      <c r="G21" s="36">
        <f>F21*E21</f>
        <v>0</v>
      </c>
      <c r="H21" s="31"/>
      <c r="I21" s="31"/>
      <c r="J21" s="31"/>
      <c r="K21" s="35">
        <f>E21*F21*I21*J21/7</f>
        <v>0</v>
      </c>
      <c r="L21" s="31"/>
      <c r="M21" s="35">
        <f t="shared" ref="M21:M61" si="1">E21*F21*L21*J21/7</f>
        <v>0</v>
      </c>
      <c r="N21" s="35">
        <f t="shared" ref="N21:N61" si="2">I21-L21</f>
        <v>0</v>
      </c>
      <c r="O21" s="35">
        <f t="shared" ref="O21:O61" si="3">E21*F21*N21*J21/7</f>
        <v>0</v>
      </c>
    </row>
    <row r="22" spans="1:15" ht="20.100000000000001" customHeight="1" x14ac:dyDescent="0.3">
      <c r="A22" s="8" t="s">
        <v>16</v>
      </c>
      <c r="B22" s="9">
        <v>500</v>
      </c>
      <c r="C22" s="9" t="s">
        <v>12</v>
      </c>
      <c r="D22" s="5"/>
      <c r="E22" s="31"/>
      <c r="F22" s="31"/>
      <c r="G22" s="36">
        <f>F22*2*E22</f>
        <v>0</v>
      </c>
      <c r="H22" s="31"/>
      <c r="I22" s="31"/>
      <c r="J22" s="31"/>
      <c r="K22" s="35">
        <f t="shared" si="0"/>
        <v>0</v>
      </c>
      <c r="L22" s="31"/>
      <c r="M22" s="35">
        <f t="shared" si="1"/>
        <v>0</v>
      </c>
      <c r="N22" s="35">
        <f t="shared" si="2"/>
        <v>0</v>
      </c>
      <c r="O22" s="35">
        <f t="shared" si="3"/>
        <v>0</v>
      </c>
    </row>
    <row r="23" spans="1:15" ht="20.100000000000001" customHeight="1" x14ac:dyDescent="0.3">
      <c r="A23" s="8" t="s">
        <v>17</v>
      </c>
      <c r="B23" s="10">
        <v>2300</v>
      </c>
      <c r="C23" s="9" t="s">
        <v>12</v>
      </c>
      <c r="D23" s="5"/>
      <c r="E23" s="31"/>
      <c r="F23" s="31"/>
      <c r="G23" s="36">
        <f>F23*3*E23</f>
        <v>0</v>
      </c>
      <c r="H23" s="31"/>
      <c r="I23" s="31"/>
      <c r="J23" s="31"/>
      <c r="K23" s="35">
        <f t="shared" si="0"/>
        <v>0</v>
      </c>
      <c r="L23" s="31"/>
      <c r="M23" s="35">
        <f t="shared" si="1"/>
        <v>0</v>
      </c>
      <c r="N23" s="35">
        <f t="shared" si="2"/>
        <v>0</v>
      </c>
      <c r="O23" s="35">
        <f t="shared" si="3"/>
        <v>0</v>
      </c>
    </row>
    <row r="24" spans="1:15" ht="20.100000000000001" customHeight="1" x14ac:dyDescent="0.3">
      <c r="A24" s="8" t="s">
        <v>18</v>
      </c>
      <c r="B24" s="10">
        <v>2800</v>
      </c>
      <c r="C24" s="9" t="s">
        <v>12</v>
      </c>
      <c r="D24" s="5"/>
      <c r="E24" s="31"/>
      <c r="F24" s="31"/>
      <c r="G24" s="36">
        <f>F24*3*E24</f>
        <v>0</v>
      </c>
      <c r="H24" s="31"/>
      <c r="I24" s="31"/>
      <c r="J24" s="31"/>
      <c r="K24" s="35">
        <f t="shared" si="0"/>
        <v>0</v>
      </c>
      <c r="L24" s="31"/>
      <c r="M24" s="35">
        <f t="shared" si="1"/>
        <v>0</v>
      </c>
      <c r="N24" s="35">
        <f t="shared" si="2"/>
        <v>0</v>
      </c>
      <c r="O24" s="35">
        <f t="shared" si="3"/>
        <v>0</v>
      </c>
    </row>
    <row r="25" spans="1:15" ht="20.100000000000001" customHeight="1" x14ac:dyDescent="0.3">
      <c r="A25" s="8" t="s">
        <v>19</v>
      </c>
      <c r="B25" s="10">
        <v>2000</v>
      </c>
      <c r="C25" s="9"/>
      <c r="D25" s="5"/>
      <c r="E25" s="31"/>
      <c r="F25" s="31"/>
      <c r="G25" s="36">
        <f t="shared" ref="G25:G26" si="4">F25*E25</f>
        <v>0</v>
      </c>
      <c r="H25" s="31"/>
      <c r="I25" s="31"/>
      <c r="J25" s="31"/>
      <c r="K25" s="35">
        <f t="shared" si="0"/>
        <v>0</v>
      </c>
      <c r="L25" s="31"/>
      <c r="M25" s="35">
        <f t="shared" si="1"/>
        <v>0</v>
      </c>
      <c r="N25" s="35">
        <f t="shared" si="2"/>
        <v>0</v>
      </c>
      <c r="O25" s="35">
        <f t="shared" si="3"/>
        <v>0</v>
      </c>
    </row>
    <row r="26" spans="1:15" ht="20.100000000000001" customHeight="1" x14ac:dyDescent="0.3">
      <c r="A26" s="8" t="s">
        <v>20</v>
      </c>
      <c r="B26" s="10">
        <v>2000</v>
      </c>
      <c r="C26" s="9"/>
      <c r="D26" s="5"/>
      <c r="E26" s="31"/>
      <c r="F26" s="31"/>
      <c r="G26" s="36">
        <f t="shared" si="4"/>
        <v>0</v>
      </c>
      <c r="H26" s="31"/>
      <c r="I26" s="31"/>
      <c r="J26" s="31"/>
      <c r="K26" s="35">
        <f t="shared" si="0"/>
        <v>0</v>
      </c>
      <c r="L26" s="31"/>
      <c r="M26" s="35">
        <f t="shared" si="1"/>
        <v>0</v>
      </c>
      <c r="N26" s="35">
        <f t="shared" si="2"/>
        <v>0</v>
      </c>
      <c r="O26" s="35">
        <f t="shared" si="3"/>
        <v>0</v>
      </c>
    </row>
    <row r="27" spans="1:15" ht="20.100000000000001" customHeight="1" x14ac:dyDescent="0.3">
      <c r="A27" s="8" t="s">
        <v>21</v>
      </c>
      <c r="B27" s="9">
        <v>1500</v>
      </c>
      <c r="C27" s="9" t="s">
        <v>12</v>
      </c>
      <c r="D27" s="5"/>
      <c r="E27" s="31"/>
      <c r="F27" s="31"/>
      <c r="G27" s="36">
        <f>F27*6*E27</f>
        <v>0</v>
      </c>
      <c r="H27" s="31"/>
      <c r="I27" s="31"/>
      <c r="J27" s="31"/>
      <c r="K27" s="35">
        <f t="shared" si="0"/>
        <v>0</v>
      </c>
      <c r="L27" s="31"/>
      <c r="M27" s="35">
        <f t="shared" si="1"/>
        <v>0</v>
      </c>
      <c r="N27" s="35">
        <f t="shared" si="2"/>
        <v>0</v>
      </c>
      <c r="O27" s="35">
        <f t="shared" si="3"/>
        <v>0</v>
      </c>
    </row>
    <row r="28" spans="1:15" ht="20.100000000000001" customHeight="1" x14ac:dyDescent="0.3">
      <c r="A28" s="4"/>
      <c r="B28" s="9"/>
      <c r="C28" s="9"/>
      <c r="D28" s="5"/>
      <c r="E28" s="31"/>
      <c r="F28" s="31"/>
      <c r="G28" s="36"/>
      <c r="H28" s="31"/>
      <c r="I28" s="31"/>
      <c r="J28" s="31"/>
      <c r="K28" s="35">
        <f t="shared" si="0"/>
        <v>0</v>
      </c>
      <c r="L28" s="31"/>
      <c r="M28" s="35">
        <f t="shared" si="1"/>
        <v>0</v>
      </c>
      <c r="N28" s="35">
        <f t="shared" si="2"/>
        <v>0</v>
      </c>
      <c r="O28" s="35">
        <f t="shared" si="3"/>
        <v>0</v>
      </c>
    </row>
    <row r="29" spans="1:15" ht="20.100000000000001" customHeight="1" x14ac:dyDescent="0.3">
      <c r="A29" s="1" t="s">
        <v>22</v>
      </c>
      <c r="B29" s="2"/>
      <c r="C29" s="3"/>
      <c r="D29" s="5"/>
      <c r="E29" s="12"/>
      <c r="F29" s="12"/>
      <c r="G29" s="8"/>
      <c r="H29" s="12"/>
      <c r="I29" s="12"/>
      <c r="J29" s="12"/>
      <c r="K29" s="14"/>
      <c r="L29" s="12"/>
      <c r="M29" s="14"/>
      <c r="N29" s="14"/>
      <c r="O29" s="14"/>
    </row>
    <row r="30" spans="1:15" ht="20.100000000000001" customHeight="1" x14ac:dyDescent="0.3">
      <c r="A30" s="8" t="s">
        <v>23</v>
      </c>
      <c r="B30" s="9">
        <v>100</v>
      </c>
      <c r="C30" s="9" t="s">
        <v>12</v>
      </c>
      <c r="D30" s="5"/>
      <c r="E30" s="31"/>
      <c r="F30" s="31"/>
      <c r="G30" s="36">
        <f>F30*3*E30</f>
        <v>0</v>
      </c>
      <c r="H30" s="31"/>
      <c r="I30" s="31"/>
      <c r="J30" s="31"/>
      <c r="K30" s="35">
        <f t="shared" si="0"/>
        <v>0</v>
      </c>
      <c r="L30" s="31"/>
      <c r="M30" s="35">
        <f t="shared" si="1"/>
        <v>0</v>
      </c>
      <c r="N30" s="35">
        <f t="shared" si="2"/>
        <v>0</v>
      </c>
      <c r="O30" s="35">
        <f t="shared" si="3"/>
        <v>0</v>
      </c>
    </row>
    <row r="31" spans="1:15" ht="20.100000000000001" customHeight="1" x14ac:dyDescent="0.3">
      <c r="A31" s="8" t="s">
        <v>24</v>
      </c>
      <c r="B31" s="9">
        <v>150</v>
      </c>
      <c r="C31" s="9" t="s">
        <v>12</v>
      </c>
      <c r="D31" s="5"/>
      <c r="E31" s="31"/>
      <c r="F31" s="31"/>
      <c r="G31" s="36">
        <f t="shared" ref="G31:G32" si="5">F31*3*E31</f>
        <v>0</v>
      </c>
      <c r="H31" s="31"/>
      <c r="I31" s="31"/>
      <c r="J31" s="31"/>
      <c r="K31" s="35">
        <f t="shared" si="0"/>
        <v>0</v>
      </c>
      <c r="L31" s="31"/>
      <c r="M31" s="35">
        <f t="shared" si="1"/>
        <v>0</v>
      </c>
      <c r="N31" s="35">
        <f t="shared" si="2"/>
        <v>0</v>
      </c>
      <c r="O31" s="35">
        <f t="shared" si="3"/>
        <v>0</v>
      </c>
    </row>
    <row r="32" spans="1:15" ht="20.100000000000001" customHeight="1" x14ac:dyDescent="0.3">
      <c r="A32" s="8" t="s">
        <v>25</v>
      </c>
      <c r="B32" s="9">
        <v>250</v>
      </c>
      <c r="C32" s="9" t="s">
        <v>12</v>
      </c>
      <c r="D32" s="5"/>
      <c r="E32" s="31"/>
      <c r="F32" s="31"/>
      <c r="G32" s="36">
        <f t="shared" si="5"/>
        <v>0</v>
      </c>
      <c r="H32" s="31"/>
      <c r="I32" s="31"/>
      <c r="J32" s="31"/>
      <c r="K32" s="35">
        <f t="shared" si="0"/>
        <v>0</v>
      </c>
      <c r="L32" s="31"/>
      <c r="M32" s="35">
        <f t="shared" si="1"/>
        <v>0</v>
      </c>
      <c r="N32" s="35">
        <f t="shared" si="2"/>
        <v>0</v>
      </c>
      <c r="O32" s="35">
        <f t="shared" si="3"/>
        <v>0</v>
      </c>
    </row>
    <row r="33" spans="1:15" ht="20.100000000000001" customHeight="1" x14ac:dyDescent="0.3">
      <c r="A33" s="8" t="s">
        <v>26</v>
      </c>
      <c r="B33" s="9">
        <v>20</v>
      </c>
      <c r="C33" s="9"/>
      <c r="D33" s="5"/>
      <c r="E33" s="31"/>
      <c r="F33" s="31"/>
      <c r="G33" s="36">
        <f t="shared" ref="G33:G35" si="6">F33*E33</f>
        <v>0</v>
      </c>
      <c r="H33" s="31"/>
      <c r="I33" s="31"/>
      <c r="J33" s="31"/>
      <c r="K33" s="35">
        <f t="shared" si="0"/>
        <v>0</v>
      </c>
      <c r="L33" s="31"/>
      <c r="M33" s="35">
        <f t="shared" si="1"/>
        <v>0</v>
      </c>
      <c r="N33" s="35">
        <f t="shared" si="2"/>
        <v>0</v>
      </c>
      <c r="O33" s="35">
        <f t="shared" si="3"/>
        <v>0</v>
      </c>
    </row>
    <row r="34" spans="1:15" ht="20.100000000000001" customHeight="1" x14ac:dyDescent="0.3">
      <c r="A34" s="8" t="s">
        <v>27</v>
      </c>
      <c r="B34" s="9">
        <v>30</v>
      </c>
      <c r="C34" s="9"/>
      <c r="D34" s="5"/>
      <c r="E34" s="31"/>
      <c r="F34" s="31"/>
      <c r="G34" s="36">
        <f t="shared" si="6"/>
        <v>0</v>
      </c>
      <c r="H34" s="31"/>
      <c r="I34" s="31"/>
      <c r="J34" s="31"/>
      <c r="K34" s="35">
        <f t="shared" si="0"/>
        <v>0</v>
      </c>
      <c r="L34" s="31"/>
      <c r="M34" s="35">
        <f t="shared" si="1"/>
        <v>0</v>
      </c>
      <c r="N34" s="35">
        <f t="shared" si="2"/>
        <v>0</v>
      </c>
      <c r="O34" s="35">
        <f t="shared" si="3"/>
        <v>0</v>
      </c>
    </row>
    <row r="35" spans="1:15" ht="20.100000000000001" customHeight="1" x14ac:dyDescent="0.3">
      <c r="A35" s="8" t="s">
        <v>28</v>
      </c>
      <c r="B35" s="9">
        <v>150</v>
      </c>
      <c r="C35" s="9"/>
      <c r="D35" s="5"/>
      <c r="E35" s="31"/>
      <c r="F35" s="31"/>
      <c r="G35" s="36">
        <f t="shared" si="6"/>
        <v>0</v>
      </c>
      <c r="H35" s="31"/>
      <c r="I35" s="31"/>
      <c r="J35" s="31"/>
      <c r="K35" s="35">
        <f t="shared" si="0"/>
        <v>0</v>
      </c>
      <c r="L35" s="31"/>
      <c r="M35" s="35">
        <f t="shared" si="1"/>
        <v>0</v>
      </c>
      <c r="N35" s="35">
        <f t="shared" si="2"/>
        <v>0</v>
      </c>
      <c r="O35" s="35">
        <f t="shared" si="3"/>
        <v>0</v>
      </c>
    </row>
    <row r="36" spans="1:15" ht="20.100000000000001" customHeight="1" x14ac:dyDescent="0.3">
      <c r="A36" s="8" t="s">
        <v>29</v>
      </c>
      <c r="B36" s="9">
        <v>15</v>
      </c>
      <c r="C36" s="9"/>
      <c r="D36" s="5"/>
      <c r="E36" s="31"/>
      <c r="F36" s="31"/>
      <c r="G36" s="36">
        <f>F36</f>
        <v>0</v>
      </c>
      <c r="H36" s="31"/>
      <c r="I36" s="35"/>
      <c r="J36" s="35"/>
      <c r="K36" s="35">
        <f>E36*F36*24</f>
        <v>0</v>
      </c>
      <c r="L36" s="35"/>
      <c r="M36" s="35">
        <f>K36*6/24</f>
        <v>0</v>
      </c>
      <c r="N36" s="35"/>
      <c r="O36" s="35">
        <f>K36*18/24</f>
        <v>0</v>
      </c>
    </row>
    <row r="37" spans="1:15" ht="20.100000000000001" customHeight="1" x14ac:dyDescent="0.3">
      <c r="A37" s="6"/>
      <c r="B37" s="9"/>
      <c r="C37" s="3"/>
      <c r="D37" s="5"/>
      <c r="E37" s="31"/>
      <c r="F37" s="31"/>
      <c r="G37" s="36"/>
      <c r="H37" s="31"/>
      <c r="I37" s="31"/>
      <c r="J37" s="31"/>
      <c r="K37" s="35">
        <f t="shared" si="0"/>
        <v>0</v>
      </c>
      <c r="L37" s="31"/>
      <c r="M37" s="35">
        <f t="shared" ref="M37" si="7">E37*F37*L37*J37/7</f>
        <v>0</v>
      </c>
      <c r="N37" s="35">
        <f t="shared" ref="N37" si="8">I37-L37</f>
        <v>0</v>
      </c>
      <c r="O37" s="35">
        <f t="shared" ref="O37" si="9">E37*F37*N37*J37/7</f>
        <v>0</v>
      </c>
    </row>
    <row r="38" spans="1:15" ht="20.100000000000001" customHeight="1" x14ac:dyDescent="0.3">
      <c r="A38" s="1" t="s">
        <v>30</v>
      </c>
      <c r="B38" s="2"/>
      <c r="C38" s="3"/>
      <c r="D38" s="5"/>
      <c r="E38" s="12" t="s">
        <v>3</v>
      </c>
      <c r="F38" s="12" t="s">
        <v>31</v>
      </c>
      <c r="G38" s="8" t="s">
        <v>4</v>
      </c>
      <c r="H38" s="12" t="s">
        <v>32</v>
      </c>
      <c r="I38" s="12" t="s">
        <v>33</v>
      </c>
      <c r="J38" s="12" t="s">
        <v>34</v>
      </c>
      <c r="K38" s="12" t="s">
        <v>35</v>
      </c>
      <c r="L38" s="13" t="s">
        <v>9</v>
      </c>
      <c r="M38" s="37" t="s">
        <v>10</v>
      </c>
      <c r="N38" s="14"/>
      <c r="O38" s="14"/>
    </row>
    <row r="39" spans="1:15" ht="20.100000000000001" customHeight="1" x14ac:dyDescent="0.3">
      <c r="A39" s="8" t="s">
        <v>36</v>
      </c>
      <c r="B39" s="9">
        <v>200</v>
      </c>
      <c r="C39" s="9" t="s">
        <v>12</v>
      </c>
      <c r="D39" s="5"/>
      <c r="E39" s="31"/>
      <c r="F39" s="31"/>
      <c r="G39" s="36">
        <f>F39*3*E39</f>
        <v>0</v>
      </c>
      <c r="H39" s="31"/>
      <c r="I39" s="31"/>
      <c r="J39" s="31"/>
      <c r="K39" s="35">
        <f t="shared" si="0"/>
        <v>0</v>
      </c>
      <c r="L39" s="31"/>
      <c r="M39" s="35">
        <f t="shared" si="1"/>
        <v>0</v>
      </c>
      <c r="N39" s="35">
        <f t="shared" si="2"/>
        <v>0</v>
      </c>
      <c r="O39" s="35">
        <f t="shared" si="3"/>
        <v>0</v>
      </c>
    </row>
    <row r="40" spans="1:15" ht="20.100000000000001" customHeight="1" x14ac:dyDescent="0.3">
      <c r="A40" s="8" t="s">
        <v>37</v>
      </c>
      <c r="B40" s="9">
        <v>150</v>
      </c>
      <c r="C40" s="9"/>
      <c r="D40" s="5"/>
      <c r="E40" s="31"/>
      <c r="F40" s="31"/>
      <c r="G40" s="36">
        <f>F40*E40</f>
        <v>0</v>
      </c>
      <c r="H40" s="31"/>
      <c r="I40" s="31"/>
      <c r="J40" s="31"/>
      <c r="K40" s="35">
        <f t="shared" si="0"/>
        <v>0</v>
      </c>
      <c r="L40" s="31"/>
      <c r="M40" s="35">
        <f t="shared" si="1"/>
        <v>0</v>
      </c>
      <c r="N40" s="35">
        <f t="shared" si="2"/>
        <v>0</v>
      </c>
      <c r="O40" s="35">
        <f t="shared" si="3"/>
        <v>0</v>
      </c>
    </row>
    <row r="41" spans="1:15" ht="20.100000000000001" customHeight="1" x14ac:dyDescent="0.3">
      <c r="A41" s="8" t="s">
        <v>38</v>
      </c>
      <c r="B41" s="9">
        <v>600</v>
      </c>
      <c r="C41" s="9" t="s">
        <v>12</v>
      </c>
      <c r="D41" s="5"/>
      <c r="E41" s="31"/>
      <c r="F41" s="31"/>
      <c r="G41" s="36">
        <f>F41*6*E41</f>
        <v>0</v>
      </c>
      <c r="H41" s="31"/>
      <c r="I41" s="31"/>
      <c r="J41" s="31"/>
      <c r="K41" s="35">
        <f t="shared" si="0"/>
        <v>0</v>
      </c>
      <c r="L41" s="31"/>
      <c r="M41" s="35">
        <f t="shared" si="1"/>
        <v>0</v>
      </c>
      <c r="N41" s="35">
        <f t="shared" si="2"/>
        <v>0</v>
      </c>
      <c r="O41" s="35">
        <f t="shared" si="3"/>
        <v>0</v>
      </c>
    </row>
    <row r="42" spans="1:15" ht="20.100000000000001" customHeight="1" x14ac:dyDescent="0.3">
      <c r="A42" s="8" t="s">
        <v>39</v>
      </c>
      <c r="B42" s="9">
        <v>12</v>
      </c>
      <c r="C42" s="9"/>
      <c r="D42" s="5"/>
      <c r="E42" s="31"/>
      <c r="F42" s="31"/>
      <c r="G42" s="36">
        <f t="shared" ref="G42:G45" si="10">F42*E42</f>
        <v>0</v>
      </c>
      <c r="H42" s="31"/>
      <c r="I42" s="31"/>
      <c r="J42" s="31"/>
      <c r="K42" s="35">
        <f t="shared" si="0"/>
        <v>0</v>
      </c>
      <c r="L42" s="31"/>
      <c r="M42" s="35">
        <f t="shared" si="1"/>
        <v>0</v>
      </c>
      <c r="N42" s="35">
        <f t="shared" si="2"/>
        <v>0</v>
      </c>
      <c r="O42" s="35">
        <f t="shared" si="3"/>
        <v>0</v>
      </c>
    </row>
    <row r="43" spans="1:15" ht="20.100000000000001" customHeight="1" x14ac:dyDescent="0.3">
      <c r="A43" s="8" t="s">
        <v>40</v>
      </c>
      <c r="B43" s="9">
        <v>10</v>
      </c>
      <c r="C43" s="9"/>
      <c r="D43" s="5"/>
      <c r="E43" s="31"/>
      <c r="F43" s="31"/>
      <c r="G43" s="36">
        <f t="shared" si="10"/>
        <v>0</v>
      </c>
      <c r="H43" s="31"/>
      <c r="I43" s="31"/>
      <c r="J43" s="31"/>
      <c r="K43" s="35">
        <f t="shared" si="0"/>
        <v>0</v>
      </c>
      <c r="L43" s="31"/>
      <c r="M43" s="35">
        <f t="shared" si="1"/>
        <v>0</v>
      </c>
      <c r="N43" s="35">
        <f t="shared" si="2"/>
        <v>0</v>
      </c>
      <c r="O43" s="35">
        <f t="shared" si="3"/>
        <v>0</v>
      </c>
    </row>
    <row r="44" spans="1:15" ht="20.100000000000001" customHeight="1" x14ac:dyDescent="0.3">
      <c r="A44" s="8" t="s">
        <v>41</v>
      </c>
      <c r="B44" s="9">
        <v>60</v>
      </c>
      <c r="C44" s="9"/>
      <c r="D44" s="5"/>
      <c r="E44" s="31"/>
      <c r="F44" s="31"/>
      <c r="G44" s="36">
        <f t="shared" si="10"/>
        <v>0</v>
      </c>
      <c r="H44" s="31"/>
      <c r="I44" s="31"/>
      <c r="J44" s="31"/>
      <c r="K44" s="35">
        <f t="shared" si="0"/>
        <v>0</v>
      </c>
      <c r="L44" s="31"/>
      <c r="M44" s="35">
        <f t="shared" si="1"/>
        <v>0</v>
      </c>
      <c r="N44" s="35">
        <f t="shared" si="2"/>
        <v>0</v>
      </c>
      <c r="O44" s="35">
        <f t="shared" si="3"/>
        <v>0</v>
      </c>
    </row>
    <row r="45" spans="1:15" ht="20.100000000000001" customHeight="1" x14ac:dyDescent="0.3">
      <c r="A45" s="8"/>
      <c r="B45" s="9"/>
      <c r="C45" s="9"/>
      <c r="D45" s="5"/>
      <c r="E45" s="31"/>
      <c r="F45" s="31"/>
      <c r="G45" s="36">
        <f t="shared" si="10"/>
        <v>0</v>
      </c>
      <c r="H45" s="31"/>
      <c r="I45" s="31"/>
      <c r="J45" s="31"/>
      <c r="K45" s="35">
        <f t="shared" si="0"/>
        <v>0</v>
      </c>
      <c r="L45" s="31"/>
      <c r="M45" s="35">
        <f t="shared" si="1"/>
        <v>0</v>
      </c>
      <c r="N45" s="35">
        <f t="shared" si="2"/>
        <v>0</v>
      </c>
      <c r="O45" s="35">
        <f t="shared" si="3"/>
        <v>0</v>
      </c>
    </row>
    <row r="46" spans="1:15" ht="20.100000000000001" customHeight="1" x14ac:dyDescent="0.3">
      <c r="A46" s="1" t="s">
        <v>42</v>
      </c>
      <c r="B46" s="2"/>
      <c r="C46" s="3"/>
      <c r="D46" s="5"/>
      <c r="E46" s="31"/>
      <c r="F46" s="31"/>
      <c r="G46" s="36"/>
      <c r="H46" s="31"/>
      <c r="I46" s="31"/>
      <c r="J46" s="31"/>
      <c r="K46" s="35">
        <f t="shared" si="0"/>
        <v>0</v>
      </c>
      <c r="L46" s="31"/>
      <c r="M46" s="35">
        <f t="shared" si="1"/>
        <v>0</v>
      </c>
      <c r="N46" s="35">
        <f t="shared" si="2"/>
        <v>0</v>
      </c>
      <c r="O46" s="35">
        <f t="shared" si="3"/>
        <v>0</v>
      </c>
    </row>
    <row r="47" spans="1:15" ht="20.100000000000001" customHeight="1" x14ac:dyDescent="0.3">
      <c r="A47" s="8" t="s">
        <v>43</v>
      </c>
      <c r="B47" s="9">
        <v>5</v>
      </c>
      <c r="C47" s="9"/>
      <c r="D47" s="5"/>
      <c r="E47" s="31"/>
      <c r="F47" s="31"/>
      <c r="G47" s="36">
        <f t="shared" ref="G47:G51" si="11">F47*E47</f>
        <v>0</v>
      </c>
      <c r="H47" s="31"/>
      <c r="I47" s="31"/>
      <c r="J47" s="31"/>
      <c r="K47" s="33">
        <f>E47*F47*I47*J47/7</f>
        <v>0</v>
      </c>
      <c r="L47" s="31"/>
      <c r="M47" s="35">
        <f t="shared" si="1"/>
        <v>0</v>
      </c>
      <c r="N47" s="35">
        <f t="shared" si="2"/>
        <v>0</v>
      </c>
      <c r="O47" s="35">
        <f t="shared" si="3"/>
        <v>0</v>
      </c>
    </row>
    <row r="48" spans="1:15" ht="20.100000000000001" customHeight="1" x14ac:dyDescent="0.3">
      <c r="A48" s="8" t="s">
        <v>44</v>
      </c>
      <c r="B48" s="9">
        <v>5</v>
      </c>
      <c r="C48" s="9"/>
      <c r="D48" s="5"/>
      <c r="E48" s="31"/>
      <c r="F48" s="31"/>
      <c r="G48" s="36">
        <f t="shared" si="11"/>
        <v>0</v>
      </c>
      <c r="H48" s="31"/>
      <c r="I48" s="31"/>
      <c r="J48" s="31"/>
      <c r="K48" s="33">
        <f t="shared" si="0"/>
        <v>0</v>
      </c>
      <c r="L48" s="31"/>
      <c r="M48" s="35">
        <f t="shared" si="1"/>
        <v>0</v>
      </c>
      <c r="N48" s="35">
        <f t="shared" si="2"/>
        <v>0</v>
      </c>
      <c r="O48" s="35">
        <f t="shared" si="3"/>
        <v>0</v>
      </c>
    </row>
    <row r="49" spans="1:15" ht="20.100000000000001" customHeight="1" x14ac:dyDescent="0.3">
      <c r="A49" s="8" t="s">
        <v>45</v>
      </c>
      <c r="B49" s="9">
        <v>18</v>
      </c>
      <c r="C49" s="9"/>
      <c r="D49" s="5"/>
      <c r="E49" s="31"/>
      <c r="F49" s="31"/>
      <c r="G49" s="36">
        <f t="shared" si="11"/>
        <v>0</v>
      </c>
      <c r="H49" s="31"/>
      <c r="I49" s="31"/>
      <c r="J49" s="31"/>
      <c r="K49" s="33">
        <f t="shared" si="0"/>
        <v>0</v>
      </c>
      <c r="L49" s="31"/>
      <c r="M49" s="35">
        <f t="shared" si="1"/>
        <v>0</v>
      </c>
      <c r="N49" s="35">
        <f t="shared" si="2"/>
        <v>0</v>
      </c>
      <c r="O49" s="35">
        <f t="shared" si="3"/>
        <v>0</v>
      </c>
    </row>
    <row r="50" spans="1:15" ht="20.100000000000001" customHeight="1" x14ac:dyDescent="0.3">
      <c r="A50" s="8" t="s">
        <v>46</v>
      </c>
      <c r="B50" s="9">
        <v>20</v>
      </c>
      <c r="C50" s="9"/>
      <c r="D50" s="5"/>
      <c r="E50" s="31"/>
      <c r="F50" s="31"/>
      <c r="G50" s="36">
        <f t="shared" si="11"/>
        <v>0</v>
      </c>
      <c r="H50" s="31"/>
      <c r="I50" s="31"/>
      <c r="J50" s="31"/>
      <c r="K50" s="33">
        <f t="shared" si="0"/>
        <v>0</v>
      </c>
      <c r="L50" s="31"/>
      <c r="M50" s="35">
        <f t="shared" si="1"/>
        <v>0</v>
      </c>
      <c r="N50" s="35">
        <f t="shared" si="2"/>
        <v>0</v>
      </c>
      <c r="O50" s="35">
        <f t="shared" si="3"/>
        <v>0</v>
      </c>
    </row>
    <row r="51" spans="1:15" ht="20.100000000000001" customHeight="1" x14ac:dyDescent="0.3">
      <c r="A51" s="8" t="s">
        <v>47</v>
      </c>
      <c r="B51" s="9"/>
      <c r="C51" s="9"/>
      <c r="D51" s="5"/>
      <c r="E51" s="31"/>
      <c r="F51" s="31"/>
      <c r="G51" s="36">
        <f t="shared" si="11"/>
        <v>0</v>
      </c>
      <c r="H51" s="31"/>
      <c r="I51" s="31"/>
      <c r="J51" s="31"/>
      <c r="K51" s="33">
        <f t="shared" si="0"/>
        <v>0</v>
      </c>
      <c r="L51" s="31"/>
      <c r="M51" s="35">
        <f t="shared" si="1"/>
        <v>0</v>
      </c>
      <c r="N51" s="35">
        <f t="shared" si="2"/>
        <v>0</v>
      </c>
      <c r="O51" s="35">
        <f t="shared" si="3"/>
        <v>0</v>
      </c>
    </row>
    <row r="52" spans="1:15" ht="20.100000000000001" customHeight="1" x14ac:dyDescent="0.3">
      <c r="A52" s="1" t="s">
        <v>48</v>
      </c>
      <c r="B52" s="2"/>
      <c r="C52" s="3"/>
      <c r="D52" s="5"/>
      <c r="E52" s="12" t="s">
        <v>3</v>
      </c>
      <c r="F52" s="12" t="s">
        <v>31</v>
      </c>
      <c r="G52" s="8" t="s">
        <v>4</v>
      </c>
      <c r="H52" s="12" t="s">
        <v>32</v>
      </c>
      <c r="I52" s="12" t="s">
        <v>33</v>
      </c>
      <c r="J52" s="12" t="s">
        <v>34</v>
      </c>
      <c r="K52" s="12" t="s">
        <v>35</v>
      </c>
      <c r="L52" s="13" t="s">
        <v>9</v>
      </c>
      <c r="M52" s="13" t="s">
        <v>10</v>
      </c>
      <c r="N52" s="14"/>
      <c r="O52" s="14"/>
    </row>
    <row r="53" spans="1:15" ht="20.100000000000001" customHeight="1" x14ac:dyDescent="0.3">
      <c r="A53" s="8" t="s">
        <v>49</v>
      </c>
      <c r="B53" s="9">
        <v>15</v>
      </c>
      <c r="C53" s="9"/>
      <c r="D53" s="5"/>
      <c r="E53" s="31"/>
      <c r="F53" s="31"/>
      <c r="G53" s="36">
        <f t="shared" ref="G53:G54" si="12">F53*E53</f>
        <v>0</v>
      </c>
      <c r="H53" s="31"/>
      <c r="I53" s="38"/>
      <c r="J53" s="38"/>
      <c r="K53" s="33">
        <f>E53*F53*24</f>
        <v>0</v>
      </c>
      <c r="L53" s="33"/>
      <c r="M53" s="35">
        <f>K53*6/24</f>
        <v>0</v>
      </c>
      <c r="N53" s="35"/>
      <c r="O53" s="35">
        <f t="shared" ref="O53:O54" si="13">K53*18/24</f>
        <v>0</v>
      </c>
    </row>
    <row r="54" spans="1:15" ht="20.100000000000001" customHeight="1" x14ac:dyDescent="0.3">
      <c r="A54" s="8" t="s">
        <v>50</v>
      </c>
      <c r="B54" s="9"/>
      <c r="C54" s="9"/>
      <c r="D54" s="5"/>
      <c r="E54" s="31"/>
      <c r="F54" s="31"/>
      <c r="G54" s="36">
        <f t="shared" si="12"/>
        <v>0</v>
      </c>
      <c r="H54" s="31"/>
      <c r="I54" s="38"/>
      <c r="J54" s="38"/>
      <c r="K54" s="33">
        <f>E54*F54*24</f>
        <v>0</v>
      </c>
      <c r="L54" s="33"/>
      <c r="M54" s="35">
        <f>K54*6/24</f>
        <v>0</v>
      </c>
      <c r="N54" s="35"/>
      <c r="O54" s="35">
        <f t="shared" si="13"/>
        <v>0</v>
      </c>
    </row>
    <row r="55" spans="1:15" ht="20.100000000000001" customHeight="1" x14ac:dyDescent="0.3">
      <c r="A55" s="8" t="s">
        <v>51</v>
      </c>
      <c r="B55" s="10">
        <v>1500</v>
      </c>
      <c r="C55" s="9" t="s">
        <v>12</v>
      </c>
      <c r="D55" s="5"/>
      <c r="E55" s="31"/>
      <c r="F55" s="31"/>
      <c r="G55" s="36">
        <f>F55*6*E55</f>
        <v>0</v>
      </c>
      <c r="H55" s="31" t="s">
        <v>52</v>
      </c>
      <c r="I55" s="31"/>
      <c r="J55" s="31"/>
      <c r="K55" s="33">
        <f t="shared" si="0"/>
        <v>0</v>
      </c>
      <c r="L55" s="31"/>
      <c r="M55" s="35">
        <f t="shared" si="1"/>
        <v>0</v>
      </c>
      <c r="N55" s="35">
        <f t="shared" si="2"/>
        <v>0</v>
      </c>
      <c r="O55" s="35">
        <f t="shared" si="3"/>
        <v>0</v>
      </c>
    </row>
    <row r="56" spans="1:15" ht="20.100000000000001" customHeight="1" x14ac:dyDescent="0.3">
      <c r="A56" s="8" t="s">
        <v>53</v>
      </c>
      <c r="B56" s="9">
        <v>750</v>
      </c>
      <c r="C56" s="9" t="s">
        <v>12</v>
      </c>
      <c r="D56" s="5"/>
      <c r="E56" s="31"/>
      <c r="F56" s="31"/>
      <c r="G56" s="36">
        <f>F56*6*E56</f>
        <v>0</v>
      </c>
      <c r="H56" s="31"/>
      <c r="I56" s="31"/>
      <c r="J56" s="31"/>
      <c r="K56" s="33">
        <f t="shared" si="0"/>
        <v>0</v>
      </c>
      <c r="L56" s="31"/>
      <c r="M56" s="35">
        <f t="shared" si="1"/>
        <v>0</v>
      </c>
      <c r="N56" s="35">
        <f t="shared" si="2"/>
        <v>0</v>
      </c>
      <c r="O56" s="35">
        <f t="shared" si="3"/>
        <v>0</v>
      </c>
    </row>
    <row r="57" spans="1:15" ht="20.100000000000001" customHeight="1" x14ac:dyDescent="0.3">
      <c r="A57" s="8" t="s">
        <v>54</v>
      </c>
      <c r="B57" s="9">
        <v>60</v>
      </c>
      <c r="C57" s="9"/>
      <c r="D57" s="5"/>
      <c r="E57" s="31"/>
      <c r="F57" s="31"/>
      <c r="G57" s="36">
        <f t="shared" ref="G57:G62" si="14">F57*E57</f>
        <v>0</v>
      </c>
      <c r="H57" s="31"/>
      <c r="I57" s="31"/>
      <c r="J57" s="31"/>
      <c r="K57" s="33">
        <f t="shared" si="0"/>
        <v>0</v>
      </c>
      <c r="L57" s="31"/>
      <c r="M57" s="35">
        <f t="shared" si="1"/>
        <v>0</v>
      </c>
      <c r="N57" s="35">
        <f t="shared" si="2"/>
        <v>0</v>
      </c>
      <c r="O57" s="35">
        <f t="shared" si="3"/>
        <v>0</v>
      </c>
    </row>
    <row r="58" spans="1:15" ht="20.100000000000001" customHeight="1" x14ac:dyDescent="0.3">
      <c r="A58" s="8" t="s">
        <v>55</v>
      </c>
      <c r="B58" s="9">
        <v>70</v>
      </c>
      <c r="C58" s="9"/>
      <c r="D58" s="5"/>
      <c r="E58" s="31"/>
      <c r="F58" s="31"/>
      <c r="G58" s="36">
        <f>F58*E58*10</f>
        <v>0</v>
      </c>
      <c r="H58" s="31"/>
      <c r="I58" s="31"/>
      <c r="J58" s="31"/>
      <c r="K58" s="33">
        <f t="shared" si="0"/>
        <v>0</v>
      </c>
      <c r="L58" s="31"/>
      <c r="M58" s="35">
        <f t="shared" si="1"/>
        <v>0</v>
      </c>
      <c r="N58" s="35">
        <f t="shared" si="2"/>
        <v>0</v>
      </c>
      <c r="O58" s="35">
        <f t="shared" si="3"/>
        <v>0</v>
      </c>
    </row>
    <row r="59" spans="1:15" ht="20.100000000000001" customHeight="1" x14ac:dyDescent="0.3">
      <c r="A59" s="8" t="s">
        <v>56</v>
      </c>
      <c r="B59" s="10">
        <v>1800</v>
      </c>
      <c r="C59" s="9"/>
      <c r="D59" s="5"/>
      <c r="E59" s="31"/>
      <c r="F59" s="31"/>
      <c r="G59" s="36">
        <f t="shared" si="14"/>
        <v>0</v>
      </c>
      <c r="H59" s="31"/>
      <c r="I59" s="31"/>
      <c r="J59" s="31"/>
      <c r="K59" s="33">
        <f t="shared" si="0"/>
        <v>0</v>
      </c>
      <c r="L59" s="31"/>
      <c r="M59" s="35">
        <f t="shared" si="1"/>
        <v>0</v>
      </c>
      <c r="N59" s="35">
        <f t="shared" si="2"/>
        <v>0</v>
      </c>
      <c r="O59" s="35">
        <f t="shared" si="3"/>
        <v>0</v>
      </c>
    </row>
    <row r="60" spans="1:15" ht="20.100000000000001" customHeight="1" x14ac:dyDescent="0.3">
      <c r="A60" s="8" t="s">
        <v>57</v>
      </c>
      <c r="B60" s="9">
        <v>200</v>
      </c>
      <c r="C60" s="9"/>
      <c r="D60" s="5"/>
      <c r="E60" s="31"/>
      <c r="F60" s="31"/>
      <c r="G60" s="36">
        <f t="shared" si="14"/>
        <v>0</v>
      </c>
      <c r="H60" s="31"/>
      <c r="I60" s="31"/>
      <c r="J60" s="31"/>
      <c r="K60" s="33">
        <f t="shared" si="0"/>
        <v>0</v>
      </c>
      <c r="L60" s="31"/>
      <c r="M60" s="35">
        <f t="shared" si="1"/>
        <v>0</v>
      </c>
      <c r="N60" s="35">
        <f t="shared" si="2"/>
        <v>0</v>
      </c>
      <c r="O60" s="35">
        <f t="shared" si="3"/>
        <v>0</v>
      </c>
    </row>
    <row r="61" spans="1:15" ht="20.100000000000001" customHeight="1" x14ac:dyDescent="0.3">
      <c r="A61" s="8"/>
      <c r="B61" s="9"/>
      <c r="C61" s="9"/>
      <c r="D61" s="5"/>
      <c r="E61" s="31"/>
      <c r="F61" s="31"/>
      <c r="G61" s="36">
        <f t="shared" si="14"/>
        <v>0</v>
      </c>
      <c r="H61" s="31"/>
      <c r="I61" s="31"/>
      <c r="J61" s="31"/>
      <c r="K61" s="33">
        <f t="shared" si="0"/>
        <v>0</v>
      </c>
      <c r="L61" s="31"/>
      <c r="M61" s="35">
        <f t="shared" si="1"/>
        <v>0</v>
      </c>
      <c r="N61" s="35">
        <f t="shared" si="2"/>
        <v>0</v>
      </c>
      <c r="O61" s="35">
        <f t="shared" si="3"/>
        <v>0</v>
      </c>
    </row>
    <row r="62" spans="1:15" ht="20.100000000000001" customHeight="1" x14ac:dyDescent="0.3">
      <c r="A62" s="11" t="s">
        <v>58</v>
      </c>
      <c r="B62" s="64" t="s">
        <v>59</v>
      </c>
      <c r="C62" s="65"/>
      <c r="D62" s="5"/>
      <c r="E62" s="31"/>
      <c r="F62" s="31"/>
      <c r="G62" s="36">
        <f t="shared" si="14"/>
        <v>0</v>
      </c>
      <c r="H62" s="31"/>
      <c r="I62" s="34"/>
      <c r="J62" s="34"/>
      <c r="K62" s="33">
        <f>E62*F62*24</f>
        <v>0</v>
      </c>
      <c r="L62" s="35"/>
      <c r="M62" s="39">
        <f>K62*6/24</f>
        <v>0</v>
      </c>
      <c r="N62" s="35"/>
      <c r="O62" s="39">
        <f>K62*18/24</f>
        <v>0</v>
      </c>
    </row>
    <row r="63" spans="1:15" ht="21.95" customHeight="1" x14ac:dyDescent="0.3">
      <c r="A63" s="6"/>
      <c r="B63" s="15"/>
      <c r="C63" s="30"/>
      <c r="D63" s="5"/>
      <c r="E63" s="118" t="s">
        <v>111</v>
      </c>
      <c r="F63" s="119"/>
      <c r="G63" s="119"/>
      <c r="H63" s="120">
        <f>SUM(H18:H61)</f>
        <v>0</v>
      </c>
      <c r="I63" s="121" t="s">
        <v>60</v>
      </c>
      <c r="J63" s="122"/>
      <c r="K63" s="61">
        <f>SUM(K18:K62)/1000</f>
        <v>0</v>
      </c>
      <c r="L63" s="123" t="s">
        <v>61</v>
      </c>
      <c r="M63" s="61">
        <f>SUM(M18:M62)/1000</f>
        <v>0</v>
      </c>
      <c r="N63" s="123" t="s">
        <v>62</v>
      </c>
      <c r="O63" s="61">
        <f>SUM(O18:O62)/1000</f>
        <v>0</v>
      </c>
    </row>
    <row r="64" spans="1:15" x14ac:dyDescent="0.3">
      <c r="A64" s="5"/>
      <c r="B64" s="41"/>
      <c r="C64" s="41"/>
      <c r="D64" s="5"/>
      <c r="E64" s="28"/>
      <c r="F64" s="28"/>
      <c r="G64" s="28"/>
      <c r="H64" s="28"/>
      <c r="I64" s="28"/>
      <c r="J64" s="28"/>
      <c r="K64" s="29"/>
      <c r="L64" s="28"/>
      <c r="M64" s="28"/>
      <c r="N64" s="28"/>
      <c r="O64" s="28"/>
    </row>
    <row r="65" spans="1:15" ht="20.100000000000001" customHeight="1" x14ac:dyDescent="0.3">
      <c r="A65" s="62" t="s">
        <v>107</v>
      </c>
      <c r="B65" s="16"/>
      <c r="C65" s="63" t="s">
        <v>63</v>
      </c>
      <c r="D65" s="5"/>
      <c r="E65" s="19"/>
      <c r="F65" s="20"/>
      <c r="G65" s="20"/>
      <c r="H65" s="21" t="s">
        <v>64</v>
      </c>
      <c r="I65" s="20"/>
      <c r="J65" s="20"/>
      <c r="K65" s="20"/>
      <c r="L65" s="20"/>
      <c r="M65" s="20"/>
      <c r="N65" s="20"/>
      <c r="O65" s="22"/>
    </row>
    <row r="66" spans="1:15" ht="20.100000000000001" customHeight="1" x14ac:dyDescent="0.3">
      <c r="A66" s="18" t="s">
        <v>65</v>
      </c>
      <c r="B66" s="16"/>
      <c r="C66" s="17">
        <v>20</v>
      </c>
      <c r="D66" s="5"/>
      <c r="E66" s="57" t="s">
        <v>66</v>
      </c>
      <c r="F66" s="23"/>
      <c r="G66" s="23"/>
      <c r="H66" s="23"/>
      <c r="I66" s="23"/>
      <c r="J66" s="23"/>
      <c r="K66" s="23"/>
      <c r="L66" s="23"/>
      <c r="M66" s="23"/>
      <c r="N66" s="23"/>
      <c r="O66" s="24"/>
    </row>
    <row r="67" spans="1:15" ht="20.100000000000001" customHeight="1" x14ac:dyDescent="0.3">
      <c r="A67" s="18" t="s">
        <v>67</v>
      </c>
      <c r="B67" s="16"/>
      <c r="C67" s="17">
        <v>30</v>
      </c>
      <c r="D67" s="5"/>
      <c r="E67" s="57" t="s">
        <v>104</v>
      </c>
      <c r="F67" s="23"/>
      <c r="G67" s="23"/>
      <c r="H67" s="23"/>
      <c r="I67" s="23"/>
      <c r="J67" s="23"/>
      <c r="K67" s="23"/>
      <c r="L67" s="23"/>
      <c r="M67" s="23"/>
      <c r="N67" s="23"/>
      <c r="O67" s="24"/>
    </row>
    <row r="68" spans="1:15" ht="20.100000000000001" customHeight="1" x14ac:dyDescent="0.3">
      <c r="A68" s="18" t="s">
        <v>68</v>
      </c>
      <c r="B68" s="16"/>
      <c r="C68" s="17">
        <v>40</v>
      </c>
      <c r="D68" s="5"/>
      <c r="E68" s="57" t="s">
        <v>69</v>
      </c>
      <c r="F68" s="23"/>
      <c r="G68" s="23"/>
      <c r="H68" s="23"/>
      <c r="I68" s="23"/>
      <c r="J68" s="23"/>
      <c r="K68" s="23"/>
      <c r="L68" s="23"/>
      <c r="M68" s="23"/>
      <c r="N68" s="23"/>
      <c r="O68" s="24"/>
    </row>
    <row r="69" spans="1:15" ht="20.100000000000001" customHeight="1" x14ac:dyDescent="0.3">
      <c r="A69" s="18" t="s">
        <v>70</v>
      </c>
      <c r="B69" s="16"/>
      <c r="C69" s="17">
        <v>60</v>
      </c>
      <c r="D69" s="5"/>
      <c r="E69" s="25"/>
      <c r="F69" s="26"/>
      <c r="G69" s="26"/>
      <c r="H69" s="26"/>
      <c r="I69" s="26"/>
      <c r="J69" s="26"/>
      <c r="K69" s="26"/>
      <c r="L69" s="26"/>
      <c r="M69" s="26"/>
      <c r="N69" s="26"/>
      <c r="O69" s="27"/>
    </row>
    <row r="70" spans="1:15" ht="20.100000000000001" customHeight="1" thickBot="1" x14ac:dyDescent="0.35">
      <c r="A70" s="18" t="s">
        <v>71</v>
      </c>
      <c r="B70" s="16"/>
      <c r="C70" s="17">
        <v>100</v>
      </c>
      <c r="D70" s="5"/>
      <c r="E70" s="28"/>
      <c r="F70" s="28"/>
      <c r="G70" s="28"/>
      <c r="H70" s="28"/>
      <c r="I70" s="28"/>
      <c r="J70" s="28"/>
      <c r="K70" s="29"/>
      <c r="L70" s="28"/>
      <c r="M70" s="28"/>
      <c r="N70" s="28"/>
      <c r="O70" s="28"/>
    </row>
    <row r="71" spans="1:15" ht="20.100000000000001" customHeight="1" thickBot="1" x14ac:dyDescent="0.35">
      <c r="A71" s="18" t="s">
        <v>72</v>
      </c>
      <c r="B71" s="16"/>
      <c r="C71" s="17">
        <v>10</v>
      </c>
      <c r="D71" s="5"/>
      <c r="E71" s="58" t="s">
        <v>78</v>
      </c>
      <c r="F71" s="59"/>
      <c r="G71" s="59"/>
      <c r="H71" s="59"/>
      <c r="I71" s="59"/>
      <c r="J71" s="59"/>
      <c r="K71" s="59"/>
      <c r="L71" s="59"/>
      <c r="M71" s="60"/>
      <c r="N71" s="59" t="s">
        <v>74</v>
      </c>
      <c r="O71" s="117">
        <f>O72+O73</f>
        <v>0</v>
      </c>
    </row>
    <row r="72" spans="1:15" ht="20.100000000000001" customHeight="1" thickBot="1" x14ac:dyDescent="0.35">
      <c r="A72" s="18" t="s">
        <v>75</v>
      </c>
      <c r="B72" s="16"/>
      <c r="C72" s="17">
        <v>11</v>
      </c>
      <c r="D72" s="5"/>
      <c r="E72" s="58" t="s">
        <v>73</v>
      </c>
      <c r="F72" s="59"/>
      <c r="G72" s="59"/>
      <c r="H72" s="59"/>
      <c r="I72" s="59"/>
      <c r="J72" s="59"/>
      <c r="K72" s="59"/>
      <c r="L72" s="59"/>
      <c r="M72" s="59"/>
      <c r="N72" s="59" t="s">
        <v>74</v>
      </c>
      <c r="O72" s="117">
        <f>M63</f>
        <v>0</v>
      </c>
    </row>
    <row r="73" spans="1:15" ht="20.100000000000001" customHeight="1" thickBot="1" x14ac:dyDescent="0.35">
      <c r="A73" s="18" t="s">
        <v>77</v>
      </c>
      <c r="B73" s="16"/>
      <c r="C73" s="17">
        <v>16</v>
      </c>
      <c r="D73" s="5"/>
      <c r="E73" s="58" t="s">
        <v>76</v>
      </c>
      <c r="F73" s="59"/>
      <c r="G73" s="59"/>
      <c r="H73" s="59"/>
      <c r="I73" s="59"/>
      <c r="J73" s="59"/>
      <c r="K73" s="59"/>
      <c r="L73" s="59"/>
      <c r="M73" s="59"/>
      <c r="N73" s="59" t="s">
        <v>74</v>
      </c>
      <c r="O73" s="117">
        <f>O63</f>
        <v>0</v>
      </c>
    </row>
    <row r="74" spans="1:15" ht="20.100000000000001" customHeight="1" thickBot="1" x14ac:dyDescent="0.35">
      <c r="A74" s="18" t="s">
        <v>79</v>
      </c>
      <c r="B74" s="16"/>
      <c r="C74" s="17">
        <v>25</v>
      </c>
      <c r="D74" s="5"/>
      <c r="E74" s="58" t="s">
        <v>80</v>
      </c>
      <c r="F74" s="59"/>
      <c r="G74" s="59"/>
      <c r="H74" s="59"/>
      <c r="I74" s="59"/>
      <c r="J74" s="59"/>
      <c r="K74" s="59"/>
      <c r="L74" s="59"/>
      <c r="M74" s="60"/>
      <c r="N74" s="59" t="s">
        <v>74</v>
      </c>
      <c r="O74" s="117">
        <f>O73</f>
        <v>0</v>
      </c>
    </row>
  </sheetData>
  <mergeCells count="16">
    <mergeCell ref="B62:C62"/>
    <mergeCell ref="B5:I5"/>
    <mergeCell ref="B4:I4"/>
    <mergeCell ref="L4:O4"/>
    <mergeCell ref="L5:O5"/>
    <mergeCell ref="A10:O10"/>
    <mergeCell ref="A9:O9"/>
    <mergeCell ref="E2:I2"/>
    <mergeCell ref="E15:E17"/>
    <mergeCell ref="A12:O12"/>
    <mergeCell ref="A8:O8"/>
    <mergeCell ref="A11:O11"/>
    <mergeCell ref="A15:A16"/>
    <mergeCell ref="L15:O15"/>
    <mergeCell ref="L16:M16"/>
    <mergeCell ref="N16:O16"/>
  </mergeCells>
  <pageMargins left="0.25" right="0.25" top="0.75" bottom="0.75" header="0.3" footer="0.3"/>
  <pageSetup paperSize="9" scale="55"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Div de Villiers</dc:creator>
  <cp:lastModifiedBy>Div de Villiers</cp:lastModifiedBy>
  <cp:lastPrinted>2016-05-03T10:47:36Z</cp:lastPrinted>
  <dcterms:created xsi:type="dcterms:W3CDTF">2016-04-29T17:06:42Z</dcterms:created>
  <dcterms:modified xsi:type="dcterms:W3CDTF">2016-05-03T10:47:59Z</dcterms:modified>
</cp:coreProperties>
</file>